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ranscend/ВКР/Лоскутов/"/>
    </mc:Choice>
  </mc:AlternateContent>
  <xr:revisionPtr revIDLastSave="0" documentId="13_ncr:1_{DCFB7353-BCBC-9E4D-9AE3-720BA4885F53}" xr6:coauthVersionLast="47" xr6:coauthVersionMax="47" xr10:uidLastSave="{00000000-0000-0000-0000-000000000000}"/>
  <bookViews>
    <workbookView xWindow="0" yWindow="460" windowWidth="25600" windowHeight="14640" firstSheet="4" activeTab="4" xr2:uid="{7F67A310-F2DC-104B-BD32-1FFCA59DE791}"/>
  </bookViews>
  <sheets>
    <sheet name="Лист1" sheetId="1" r:id="rId1"/>
    <sheet name="Лист3" sheetId="3" r:id="rId2"/>
    <sheet name="разделение районов по стабильно" sheetId="2" r:id="rId3"/>
    <sheet name="разделение районов по Кэс и Кан" sheetId="4" r:id="rId4"/>
    <sheet name="Итог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1" i="7" l="1"/>
  <c r="U61" i="7"/>
  <c r="Q6" i="7"/>
  <c r="V103" i="7"/>
  <c r="AU42" i="7"/>
  <c r="AU43" i="7"/>
  <c r="AU44" i="7"/>
  <c r="AU45" i="7"/>
  <c r="AU46" i="7"/>
  <c r="AU47" i="7"/>
  <c r="AU48" i="7"/>
  <c r="AU49" i="7"/>
  <c r="AU50" i="7"/>
  <c r="AU51" i="7"/>
  <c r="AU52" i="7"/>
  <c r="AU53" i="7"/>
  <c r="AU54" i="7"/>
  <c r="AU55" i="7"/>
  <c r="AU56" i="7"/>
  <c r="AU57" i="7"/>
  <c r="AU58" i="7"/>
  <c r="AU59" i="7"/>
  <c r="AU60" i="7"/>
  <c r="AU41" i="7"/>
  <c r="AY41" i="7"/>
  <c r="I28" i="7"/>
  <c r="Q40" i="7"/>
  <c r="Q31" i="7"/>
  <c r="T12" i="7"/>
  <c r="P5" i="7"/>
  <c r="T5" i="7"/>
  <c r="T7" i="7"/>
  <c r="AP15" i="7"/>
  <c r="AP16" i="7"/>
  <c r="AP10" i="7"/>
  <c r="J35" i="7"/>
  <c r="J36" i="7"/>
  <c r="J37" i="7"/>
  <c r="J38" i="7"/>
  <c r="J39" i="7"/>
  <c r="J40" i="7"/>
  <c r="J41" i="7"/>
  <c r="J43" i="7"/>
  <c r="J44" i="7"/>
  <c r="J45" i="7"/>
  <c r="J46" i="7"/>
  <c r="J47" i="7"/>
  <c r="J48" i="7"/>
  <c r="J49" i="7"/>
  <c r="J50" i="7"/>
  <c r="J51" i="7"/>
  <c r="J52" i="7"/>
  <c r="J53" i="7"/>
  <c r="J55" i="7"/>
  <c r="J56" i="7"/>
  <c r="J57" i="7"/>
  <c r="J34" i="7"/>
  <c r="T108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89" i="7"/>
  <c r="U6" i="7"/>
  <c r="T6" i="7"/>
  <c r="U37" i="7"/>
  <c r="T37" i="7"/>
  <c r="U34" i="7"/>
  <c r="U31" i="7"/>
  <c r="U40" i="7"/>
  <c r="U46" i="7"/>
  <c r="T46" i="7"/>
  <c r="U43" i="7"/>
  <c r="R43" i="7"/>
  <c r="Q43" i="7"/>
  <c r="T43" i="7"/>
  <c r="S43" i="7"/>
  <c r="T40" i="7"/>
  <c r="S40" i="7"/>
  <c r="R40" i="7"/>
  <c r="P40" i="7"/>
  <c r="P11" i="7"/>
  <c r="T10" i="7"/>
  <c r="T19" i="7"/>
  <c r="U13" i="7"/>
  <c r="T13" i="7"/>
  <c r="T9" i="7"/>
  <c r="T34" i="7"/>
  <c r="S34" i="7"/>
  <c r="R34" i="7"/>
  <c r="Q34" i="7"/>
  <c r="P31" i="7"/>
  <c r="T31" i="7"/>
  <c r="S31" i="7"/>
  <c r="R31" i="7"/>
  <c r="Q23" i="7"/>
  <c r="K23" i="7"/>
  <c r="P6" i="7"/>
  <c r="U12" i="7"/>
  <c r="Q11" i="7"/>
  <c r="P23" i="7"/>
  <c r="T26" i="7"/>
  <c r="T8" i="7"/>
  <c r="T14" i="7"/>
  <c r="T15" i="7"/>
  <c r="T16" i="7"/>
  <c r="T17" i="7"/>
  <c r="T18" i="7"/>
  <c r="T20" i="7"/>
  <c r="T21" i="7"/>
  <c r="T22" i="7"/>
  <c r="T24" i="7"/>
  <c r="T25" i="7"/>
  <c r="P13" i="7"/>
  <c r="Q13" i="7"/>
  <c r="Q26" i="7"/>
  <c r="Q25" i="7"/>
  <c r="Q24" i="7"/>
  <c r="Q22" i="7"/>
  <c r="Q21" i="7"/>
  <c r="Q20" i="7"/>
  <c r="Q19" i="7"/>
  <c r="Q18" i="7"/>
  <c r="Q17" i="7"/>
  <c r="Q16" i="7"/>
  <c r="Q15" i="7"/>
  <c r="Q14" i="7"/>
  <c r="Q12" i="7"/>
  <c r="Q10" i="7"/>
  <c r="Q9" i="7"/>
  <c r="Q8" i="7"/>
  <c r="Q7" i="7"/>
  <c r="Q5" i="7"/>
  <c r="P26" i="7"/>
  <c r="P7" i="7"/>
  <c r="P8" i="7"/>
  <c r="P9" i="7"/>
  <c r="P10" i="7"/>
  <c r="P12" i="7"/>
  <c r="P14" i="7"/>
  <c r="P15" i="7"/>
  <c r="P16" i="7"/>
  <c r="P17" i="7"/>
  <c r="P18" i="7"/>
  <c r="P19" i="7"/>
  <c r="P20" i="7"/>
  <c r="P21" i="7"/>
  <c r="P22" i="7"/>
  <c r="P24" i="7"/>
  <c r="P25" i="7"/>
  <c r="M2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4" i="7"/>
  <c r="K25" i="7"/>
  <c r="K26" i="7"/>
  <c r="M5" i="7"/>
  <c r="K5" i="7"/>
  <c r="L5" i="7"/>
  <c r="J2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5" i="7"/>
  <c r="B19" i="7"/>
  <c r="H34" i="1"/>
  <c r="G62" i="2"/>
  <c r="D52" i="2"/>
  <c r="D53" i="2"/>
  <c r="D54" i="2"/>
  <c r="D55" i="2"/>
  <c r="D56" i="2"/>
  <c r="D57" i="2"/>
  <c r="D58" i="2"/>
  <c r="D59" i="2"/>
  <c r="D60" i="2"/>
  <c r="D61" i="2"/>
  <c r="D62" i="2"/>
  <c r="D51" i="2"/>
  <c r="G51" i="2"/>
  <c r="G52" i="2"/>
  <c r="G53" i="2"/>
  <c r="G54" i="2"/>
  <c r="G55" i="2"/>
  <c r="G56" i="2"/>
  <c r="G57" i="2"/>
  <c r="G58" i="2"/>
  <c r="G59" i="2"/>
  <c r="G60" i="2"/>
  <c r="G61" i="2"/>
  <c r="H37" i="2"/>
  <c r="H38" i="2"/>
  <c r="H39" i="2"/>
  <c r="H40" i="2"/>
  <c r="H41" i="2"/>
  <c r="H42" i="2"/>
  <c r="H43" i="2"/>
  <c r="H44" i="2"/>
  <c r="H45" i="2"/>
  <c r="H35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H146" i="4"/>
  <c r="H147" i="4"/>
  <c r="H148" i="4"/>
  <c r="H149" i="4"/>
  <c r="H150" i="4"/>
  <c r="H151" i="4"/>
  <c r="H152" i="4"/>
  <c r="H153" i="4"/>
  <c r="H154" i="4"/>
  <c r="H155" i="4"/>
  <c r="H156" i="4"/>
  <c r="H145" i="4"/>
  <c r="E146" i="4"/>
  <c r="E147" i="4"/>
  <c r="E148" i="4"/>
  <c r="E149" i="4"/>
  <c r="E150" i="4"/>
  <c r="E151" i="4"/>
  <c r="E152" i="4"/>
  <c r="E153" i="4"/>
  <c r="E154" i="4"/>
  <c r="E155" i="4"/>
  <c r="E156" i="4"/>
  <c r="E145" i="4"/>
  <c r="H132" i="4"/>
  <c r="E132" i="4"/>
  <c r="H140" i="4"/>
  <c r="E140" i="4"/>
  <c r="H139" i="4"/>
  <c r="E139" i="4"/>
  <c r="H138" i="4"/>
  <c r="E138" i="4"/>
  <c r="H137" i="4"/>
  <c r="E137" i="4"/>
  <c r="H136" i="4"/>
  <c r="E136" i="4"/>
  <c r="H135" i="4"/>
  <c r="E135" i="4"/>
  <c r="H134" i="4"/>
  <c r="E134" i="4"/>
  <c r="H133" i="4"/>
  <c r="E133" i="4"/>
  <c r="H117" i="4"/>
  <c r="E117" i="4"/>
  <c r="H109" i="4"/>
  <c r="H110" i="4"/>
  <c r="H111" i="4"/>
  <c r="H112" i="4"/>
  <c r="H113" i="4"/>
  <c r="H114" i="4"/>
  <c r="H115" i="4"/>
  <c r="H116" i="4"/>
  <c r="H108" i="4"/>
  <c r="E109" i="4"/>
  <c r="E110" i="4"/>
  <c r="E111" i="4"/>
  <c r="E112" i="4"/>
  <c r="E113" i="4"/>
  <c r="E114" i="4"/>
  <c r="E115" i="4"/>
  <c r="E116" i="4"/>
  <c r="E108" i="4"/>
  <c r="H70" i="4"/>
  <c r="H71" i="4"/>
  <c r="H72" i="4"/>
  <c r="H73" i="4"/>
  <c r="H74" i="4"/>
  <c r="H75" i="4"/>
  <c r="H76" i="4"/>
  <c r="H77" i="4"/>
  <c r="H78" i="4"/>
  <c r="H79" i="4"/>
  <c r="H69" i="4"/>
  <c r="E70" i="4"/>
  <c r="E71" i="4"/>
  <c r="E72" i="4"/>
  <c r="E73" i="4"/>
  <c r="E74" i="4"/>
  <c r="E75" i="4"/>
  <c r="E76" i="4"/>
  <c r="E77" i="4"/>
  <c r="E78" i="4"/>
  <c r="E79" i="4"/>
  <c r="E69" i="4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73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21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6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34" i="1"/>
  <c r="G19" i="1"/>
  <c r="G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tc={BBE28CD9-25E1-234C-B4EA-ACA5D0110525}</author>
    <author>tc={F043E691-970E-6A44-A952-E49371C5AFCC}</author>
    <author>tc={78FDFBD1-112A-B444-B6BE-C9F5EC8145B2}</author>
    <author>tc={4959FECF-D0B9-7242-B4F3-05368B96FD8D}</author>
    <author>tc={C02C4096-32F7-7D4A-9939-D048F90F38CE}</author>
  </authors>
  <commentList>
    <comment ref="B3" authorId="0" shapeId="0" xr:uid="{BBE28CD9-25E1-234C-B4EA-ACA5D0110525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В эти ячейки внести собственные данные по индикатору SDG</t>
      </text>
    </comment>
    <comment ref="J3" authorId="1" shapeId="0" xr:uid="{F043E691-970E-6A44-A952-E49371C5AFCC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В этих ячейках пересчет в доли от исследованной площади</t>
      </text>
    </comment>
    <comment ref="P3" authorId="2" shapeId="0" xr:uid="{78FDFBD1-112A-B444-B6BE-C9F5EC8145B2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Доля недеградированных земель выступает в качестве отклика на определенное воздействие. Это может быть рост численности населения, увеличение объемов выбросов от пром.предприятий и другие статистические показатели доступные на официальных ресурсах</t>
      </text>
    </comment>
    <comment ref="Q3" authorId="3" shapeId="0" xr:uid="{4959FECF-D0B9-7242-B4F3-05368B96FD8D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В этот столбик нужно внести данные о численности населения по районам области</t>
      </text>
    </comment>
    <comment ref="T57" authorId="4" shapeId="0" xr:uid="{C02C4096-32F7-7D4A-9939-D048F90F38CE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коэффициенты модели находим с использованием алгоритма, созданного на языке Python3. Методику можно освоить, выполнив задание №1, 2 к Теме 2 на страничке курса «Оценка компонентов окружающей среды» на distant.msu.ru (требуется предварительная регистрация без кода слушателя)</t>
      </text>
    </comment>
  </commentList>
</comments>
</file>

<file path=xl/sharedStrings.xml><?xml version="1.0" encoding="utf-8"?>
<sst xmlns="http://schemas.openxmlformats.org/spreadsheetml/2006/main" count="1325" uniqueCount="560">
  <si>
    <t>Total land area:</t>
  </si>
  <si>
    <t>Land area improved:</t>
  </si>
  <si>
    <t>Land area stable:</t>
  </si>
  <si>
    <t>Land area degraded:</t>
  </si>
  <si>
    <t>Land area with no data:</t>
  </si>
  <si>
    <t>Алексеевский</t>
  </si>
  <si>
    <t>Белгородский</t>
  </si>
  <si>
    <t>район</t>
  </si>
  <si>
    <t>Борисовский</t>
  </si>
  <si>
    <t>Валуйский</t>
  </si>
  <si>
    <t>Вейделевский</t>
  </si>
  <si>
    <t>Волоконовский</t>
  </si>
  <si>
    <t>город Белгород</t>
  </si>
  <si>
    <t>Грайворонский</t>
  </si>
  <si>
    <t>Губкинский городской округ</t>
  </si>
  <si>
    <t>Ивнянский</t>
  </si>
  <si>
    <t>Корочанский</t>
  </si>
  <si>
    <t>Красненский</t>
  </si>
  <si>
    <t>кв км</t>
  </si>
  <si>
    <t>Красногвардейский</t>
  </si>
  <si>
    <t>Краснояружский</t>
  </si>
  <si>
    <t>Новооскольский</t>
  </si>
  <si>
    <t>Прохоровский</t>
  </si>
  <si>
    <t>Ракитянский</t>
  </si>
  <si>
    <t>Ровеньский</t>
  </si>
  <si>
    <t>Старооскольский городской округ</t>
  </si>
  <si>
    <t>Чернянский</t>
  </si>
  <si>
    <t>Шебекинский</t>
  </si>
  <si>
    <t>Яковлевский</t>
  </si>
  <si>
    <t xml:space="preserve">Кэс </t>
  </si>
  <si>
    <t xml:space="preserve">Кан </t>
  </si>
  <si>
    <t>га</t>
  </si>
  <si>
    <t>Fitting target of sum of squared absolute error = 0.23689332446284356</t>
  </si>
  <si>
    <t>Fitted Parameters:</t>
  </si>
  <si>
    <t xml:space="preserve">    A = 5.5066894745884571E+00</t>
  </si>
  <si>
    <t xml:space="preserve">    B = 3.7894180859527053E-02</t>
  </si>
  <si>
    <t xml:space="preserve">    K = 2.0608150119049014E+03</t>
  </si>
  <si>
    <t>Root Mean Squared Error (RMSE): 0.10621033141004055</t>
  </si>
  <si>
    <t>R-squared: 0.07929378634452289</t>
  </si>
  <si>
    <t>R-squared adjusted: -0.023006904061641187</t>
  </si>
  <si>
    <t>Model F-statistic: 0.7751050948894187</t>
  </si>
  <si>
    <t>Model F-statistic p-value: 0.47543337672428587</t>
  </si>
  <si>
    <t>Model log-likelihood: 17.291302541537853</t>
  </si>
  <si>
    <t>Model AIC: -1.3610764325274145</t>
  </si>
  <si>
    <t>Model BIC: -1.2118589414240684</t>
  </si>
  <si>
    <t>Fitting target of sum of squared absolute error = 0.23131825838571982</t>
  </si>
  <si>
    <t xml:space="preserve">    A = 4.0308682522786246E+00</t>
  </si>
  <si>
    <t xml:space="preserve">    B = 1.7549590170032690E-02</t>
  </si>
  <si>
    <t xml:space="preserve">    K = 1.0247832597438119E+01</t>
  </si>
  <si>
    <t>Root Mean Squared Error (RMSE): 0.1049531093451964</t>
  </si>
  <si>
    <t>R-squared: 0.10096175857311118</t>
  </si>
  <si>
    <t>R-squared adjusted: 0.0010686206367901407</t>
  </si>
  <si>
    <t>Model F-statistic: 1.0106976380847241</t>
  </si>
  <si>
    <t>Model F-statistic p-value: 0.38371032651835524</t>
  </si>
  <si>
    <t>Model log-likelihood: 17.541364533635033</t>
  </si>
  <si>
    <t>Model AIC: -1.3848918603461935</t>
  </si>
  <si>
    <t>Model BIC: -1.2356743692428473</t>
  </si>
  <si>
    <t>Fitting target of sum of squared absolute error = 0.17376224716486327</t>
  </si>
  <si>
    <t xml:space="preserve">    A = 8.2740232333084577E+01</t>
  </si>
  <si>
    <t xml:space="preserve">    B = 2.6929543479651541E-01</t>
  </si>
  <si>
    <t xml:space="preserve">    K = 1.1811048058123033E+04</t>
  </si>
  <si>
    <t>Root Mean Squared Error (RMSE): 0.0909636890310433</t>
  </si>
  <si>
    <t>R-squared: 0.32465813107980956</t>
  </si>
  <si>
    <t>R-squared adjusted: 0.24962014564423285</t>
  </si>
  <si>
    <t>Model F-statistic: 4.326583785468792</t>
  </si>
  <si>
    <t>Model F-statistic p-value: 0.029222211395340758</t>
  </si>
  <si>
    <t>Model log-likelihood: 20.545483151084184</t>
  </si>
  <si>
    <t>Model AIC: -1.6709983953413508</t>
  </si>
  <si>
    <t>Model BIC: -1.5217809042380046</t>
  </si>
  <si>
    <t>Доля улучшающихся земель</t>
  </si>
  <si>
    <t>Кэс</t>
  </si>
  <si>
    <t>Root Mean Squared Error (RMSE): 0.025391137674413016</t>
  </si>
  <si>
    <t>R-squared: 0.16862128855461134</t>
  </si>
  <si>
    <t>R-squared adjusted: 0.07624587617179035</t>
  </si>
  <si>
    <t>Model F-statistic: 1.825391456503742</t>
  </si>
  <si>
    <t>Model F-statistic p-value: 0.18975363170693182</t>
  </si>
  <si>
    <t>Model log-likelihood: 47.34274740494396</t>
  </si>
  <si>
    <t>Model AIC: -4.2231188004708535</t>
  </si>
  <si>
    <t>Model BIC: -4.073901309367507</t>
  </si>
  <si>
    <t>Equation: User Defined Function 2D</t>
  </si>
  <si>
    <t>Fitting target of sum of squared absolute error = 0.013538907320420917</t>
  </si>
  <si>
    <t xml:space="preserve">    A = 1.6153987304133951E-04</t>
  </si>
  <si>
    <t xml:space="preserve">    B = 9.6191217085342942E+01</t>
  </si>
  <si>
    <t xml:space="preserve">    K = 3.3373579679557587E+01</t>
  </si>
  <si>
    <t>Degress of freedom error 18</t>
  </si>
  <si>
    <t>Degress of freedom regression 2</t>
  </si>
  <si>
    <t>Root Mean Squared Error (RMSE): 0.02533375009905957</t>
  </si>
  <si>
    <t>R-squared: 0.1726098289551965</t>
  </si>
  <si>
    <t>R-squared adjusted: 0.08067758772799605</t>
  </si>
  <si>
    <t>Model F-statistic: 1.8775766439611794</t>
  </si>
  <si>
    <t>Model F-statistic p-value: 0.18171602017915367</t>
  </si>
  <si>
    <t>Model log-likelihood: 47.39026410333383</t>
  </si>
  <si>
    <t>Model AIC: -4.227644200317507</t>
  </si>
  <si>
    <t>Model BIC: -4.078426709214161</t>
  </si>
  <si>
    <t>Fitting target of sum of squared absolute error = 0.013477776775713619</t>
  </si>
  <si>
    <t xml:space="preserve">    A = 4.3688167594813960E+174</t>
  </si>
  <si>
    <t xml:space="preserve">    B = 1.8408853963877078E+02</t>
  </si>
  <si>
    <t xml:space="preserve">    K = 6.1201403590727023E+02</t>
  </si>
  <si>
    <t>Доля стабильных земель</t>
  </si>
  <si>
    <t>Root Mean Squared Error (RMSE): 0.08414869568555707</t>
  </si>
  <si>
    <t>R-squared: 0.05274459474323545</t>
  </si>
  <si>
    <t>R-squared adjusted: -0.05250600584084952</t>
  </si>
  <si>
    <t>Model F-statistic: 0.5011334324985411</t>
  </si>
  <si>
    <t>Model F-statistic p-value: 0.6140501322585148</t>
  </si>
  <si>
    <t>Model log-likelihood: 22.18085782784169</t>
  </si>
  <si>
    <t>Model AIC: -1.8267483645563516</t>
  </si>
  <si>
    <t>Model BIC: -1.6775308734530052</t>
  </si>
  <si>
    <t>Кан</t>
  </si>
  <si>
    <t>Root Mean Squared Error (RMSE): 0.0795531034672988</t>
  </si>
  <si>
    <t>R-squared: 0.15338470677216032</t>
  </si>
  <si>
    <t>R-squared adjusted: 0.059316340857955896</t>
  </si>
  <si>
    <t>Model F-statistic: 1.6305662937958942</t>
  </si>
  <si>
    <t>Model F-statistic p-value: 0.22344723430622382</t>
  </si>
  <si>
    <t>Model log-likelihood: 23.360231558296064</t>
  </si>
  <si>
    <t>Model AIC: -1.939069672218673</t>
  </si>
  <si>
    <t>Model BIC: -1.7898521811153267</t>
  </si>
  <si>
    <t>Fitting target of sum of squared absolute error = 0.13290262169685368</t>
  </si>
  <si>
    <t xml:space="preserve">    A = 3.1586537126840477E+71</t>
  </si>
  <si>
    <t xml:space="preserve">    B = 7.4582109707592252E+01</t>
  </si>
  <si>
    <t xml:space="preserve">    K = 2.5178152201007444E+02</t>
  </si>
  <si>
    <t>Доля деградированных земель</t>
  </si>
  <si>
    <t>Районы с нестабильной экологической ситуацией и высокой антропогенной нагрузкой</t>
  </si>
  <si>
    <t>Районы с неустойчиво стабильной экологической ситуацией и умеренной антропогенной нагрузкой</t>
  </si>
  <si>
    <t>площадь пашни</t>
  </si>
  <si>
    <t>доля пашни от общей исследованной</t>
  </si>
  <si>
    <t>доля стабильных</t>
  </si>
  <si>
    <t>доля деградированных</t>
  </si>
  <si>
    <t>Доля стабильных</t>
  </si>
  <si>
    <t>Площадь пашни</t>
  </si>
  <si>
    <t>Доля пашни</t>
  </si>
  <si>
    <t>Root Mean Squared Error (RMSE): 0.06720397641699588</t>
  </si>
  <si>
    <t>R-squared: 0.2867685098058569</t>
  </si>
  <si>
    <t>R-squared adjusted: 0.10846063725732114</t>
  </si>
  <si>
    <t>Model F-statistic: 1.6082773335080753</t>
  </si>
  <si>
    <t>Model F-statistic p-value: 0.25877483396498535</t>
  </si>
  <si>
    <t>Model log-likelihood: 14.09192759839748</t>
  </si>
  <si>
    <t>Model AIC: -2.0167141087995417</t>
  </si>
  <si>
    <t>Model BIC: -1.9081972162181677</t>
  </si>
  <si>
    <t xml:space="preserve">    A = 2.5732163541317722E+06</t>
  </si>
  <si>
    <t xml:space="preserve">    B = 3.0516000724262039E+01</t>
  </si>
  <si>
    <t xml:space="preserve">    K = 1.8605517392739195E+01</t>
  </si>
  <si>
    <t>Разделение земель по Кэс</t>
  </si>
  <si>
    <t>Root Mean Squared Error (RMSE): 0.10698835839463174</t>
  </si>
  <si>
    <t>R-squared: 0.03028559677168119</t>
  </si>
  <si>
    <t>R-squared adjusted: -0.24677566129355277</t>
  </si>
  <si>
    <t>Model F-statistic: 0.1093101106346325</t>
  </si>
  <si>
    <t>Model F-statistic p-value: 0.8979527026273423</t>
  </si>
  <si>
    <t>Model log-likelihood: 8.160967172848835</t>
  </si>
  <si>
    <t>Model AIC: -1.0321934345697672</t>
  </si>
  <si>
    <t>Model BIC: -0.9414179066715533</t>
  </si>
  <si>
    <t>Fitting target of sum of squared absolute error = 0.11446508831978168</t>
  </si>
  <si>
    <t xml:space="preserve">    A = 1.7982890274536872E+14</t>
  </si>
  <si>
    <t xml:space="preserve">    B = 5.6158037604538791E+01</t>
  </si>
  <si>
    <t xml:space="preserve">    K = 3.7477573393178986E+01</t>
  </si>
  <si>
    <t>Разделение земель по Кан</t>
  </si>
  <si>
    <t>доля пашни</t>
  </si>
  <si>
    <t>Root Mean Squared Error (RMSE): 0.10938072695631243</t>
  </si>
  <si>
    <t>R-squared: 0.0011383036817894654</t>
  </si>
  <si>
    <t>R-squared adjusted: -0.3318155950909474</t>
  </si>
  <si>
    <t>Model F-statistic: 0.003418802681047544</t>
  </si>
  <si>
    <t>Model F-statistic p-value: 0.9965889746855073</t>
  </si>
  <si>
    <t>Model log-likelihood: 7.145838375543308</t>
  </si>
  <si>
    <t>Model AIC: -0.9212974167874018</t>
  </si>
  <si>
    <t>Model BIC: -0.855555891008662</t>
  </si>
  <si>
    <t xml:space="preserve">    A = 2.8287951785459300E+03</t>
  </si>
  <si>
    <t xml:space="preserve">    B = 1.4582016921334672E+01</t>
  </si>
  <si>
    <t xml:space="preserve">    K = 9.6630610651184377E+00</t>
  </si>
  <si>
    <t>Root Mean Squared Error (RMSE): 0.01956782287100114</t>
  </si>
  <si>
    <t>R-squared: 0.1984280185406081</t>
  </si>
  <si>
    <t>R-squared adjusted: -0.0019649768242397947</t>
  </si>
  <si>
    <t>Model F-statistic: 0.9901943836876018</t>
  </si>
  <si>
    <t>Model F-statistic p-value: 0.4128289195882665</t>
  </si>
  <si>
    <t>Model log-likelihood: 27.664232407307836</t>
  </si>
  <si>
    <t>Model AIC: -4.484405892237788</t>
  </si>
  <si>
    <t>Model BIC: -4.375888999656415</t>
  </si>
  <si>
    <t>Fitting target of sum of squared absolute error = 0.0042118966110196296</t>
  </si>
  <si>
    <t xml:space="preserve">    A = 4.6034763921327426E-01</t>
  </si>
  <si>
    <t xml:space="preserve">    B = 1.3026407274509655E+00</t>
  </si>
  <si>
    <t xml:space="preserve">    K = 5.6336070326523591E-01</t>
  </si>
  <si>
    <t>доля</t>
  </si>
  <si>
    <t xml:space="preserve">доля </t>
  </si>
  <si>
    <t>недеградированных</t>
  </si>
  <si>
    <t>Муниципальное образование</t>
  </si>
  <si>
    <t>Все население</t>
  </si>
  <si>
    <t>в т.ч. городское</t>
  </si>
  <si>
    <t>в т.ч. сельское</t>
  </si>
  <si>
    <t>Белгородская область</t>
  </si>
  <si>
    <t>Городской округ город Белгород</t>
  </si>
  <si>
    <t>г. Белгород</t>
  </si>
  <si>
    <t>г. Губкин</t>
  </si>
  <si>
    <t>г. Старый Оскол</t>
  </si>
  <si>
    <t>Муниципальный район Алексеевский район и город Алексеевка</t>
  </si>
  <si>
    <t>Городское поселение Город Алексеевка</t>
  </si>
  <si>
    <t>г. Алексеевка</t>
  </si>
  <si>
    <t>Алейниковское сельское поселение</t>
  </si>
  <si>
    <t>Афанасьевское сельское поселение</t>
  </si>
  <si>
    <t>Варваровское сельское поселение</t>
  </si>
  <si>
    <t>Гарбузовское сельское поселение</t>
  </si>
  <si>
    <t>Глуховское сельское поселение</t>
  </si>
  <si>
    <t>Жуковское сельское поселение</t>
  </si>
  <si>
    <t>Иващенковское сельское поселение</t>
  </si>
  <si>
    <t>Иловское сельское поселение</t>
  </si>
  <si>
    <t>Ильинское сельское поселение</t>
  </si>
  <si>
    <t>Красненское сельское поселение</t>
  </si>
  <si>
    <t>Кущинское сельское поселение</t>
  </si>
  <si>
    <t>Луценковское сельское поселение</t>
  </si>
  <si>
    <t>Матреногезовское сельское поселение</t>
  </si>
  <si>
    <t>Меняйловское сельское поселение</t>
  </si>
  <si>
    <t>Мухоудеровское сельское поселение</t>
  </si>
  <si>
    <t>Подсередненское сельское поселение</t>
  </si>
  <si>
    <t>Репенское сельское поселение</t>
  </si>
  <si>
    <t>Советское сельское поселение</t>
  </si>
  <si>
    <t>Хлевищенское сельское поселение</t>
  </si>
  <si>
    <t>Хрещатовское сельское поселение</t>
  </si>
  <si>
    <t>Белгородский муниципальный район</t>
  </si>
  <si>
    <t>Городское поселение Поселок Октябрьский</t>
  </si>
  <si>
    <t>пгт. Октябрьский</t>
  </si>
  <si>
    <t>Городское поселение Поселок Разумное</t>
  </si>
  <si>
    <t>пгт. Разумное</t>
  </si>
  <si>
    <t>Городское поселение Поселок Северный</t>
  </si>
  <si>
    <t>пгт. Северный</t>
  </si>
  <si>
    <t>Беловское сельское поселение</t>
  </si>
  <si>
    <t>Беломестненское сельское поселение</t>
  </si>
  <si>
    <t>Бессоновское сельское поселение</t>
  </si>
  <si>
    <t>Веселолопанское сельское поселение</t>
  </si>
  <si>
    <t>Головинское сельское поселение</t>
  </si>
  <si>
    <t>Дубовское сельское поселение</t>
  </si>
  <si>
    <t>Ериковское сельское поселение</t>
  </si>
  <si>
    <t>Журавлевское сельское поселение</t>
  </si>
  <si>
    <t>Комсомольское сельское поселение</t>
  </si>
  <si>
    <t>Краснооктябрьское сельское поселение</t>
  </si>
  <si>
    <t>Крутологское сельское поселение</t>
  </si>
  <si>
    <t>Майское сельское поселение</t>
  </si>
  <si>
    <t>Малиновское сельское поселение</t>
  </si>
  <si>
    <t>Никольское сельское поселение</t>
  </si>
  <si>
    <t>Новосадовское сельское поселение</t>
  </si>
  <si>
    <t>Пушкарское сельское поселение</t>
  </si>
  <si>
    <t>Стрелецкое сельское поселение</t>
  </si>
  <si>
    <t>Тавровское сельское поселение</t>
  </si>
  <si>
    <t>Хохловское сельское поселение</t>
  </si>
  <si>
    <t>Щетиновское сельское поселение</t>
  </si>
  <si>
    <t>Яснозоренское сельское поселение</t>
  </si>
  <si>
    <t>Борисовский муниципальный район</t>
  </si>
  <si>
    <t>Городское поселение Поселок Борисовка</t>
  </si>
  <si>
    <t>пгт. Борисовка</t>
  </si>
  <si>
    <t>Акулиновское сельское поселение</t>
  </si>
  <si>
    <t>Белянское сельское поселение</t>
  </si>
  <si>
    <t>Березовское сельское поселение</t>
  </si>
  <si>
    <t>Грузсчанское сельское поселение</t>
  </si>
  <si>
    <t>Краснокутское сельское поселение</t>
  </si>
  <si>
    <t>Крюковское сельское поселение</t>
  </si>
  <si>
    <t>Октябрьско-Готнянское сельское поселение</t>
  </si>
  <si>
    <t>Стригуновское сельское поселение</t>
  </si>
  <si>
    <t>Хотмыжское сельское поселение</t>
  </si>
  <si>
    <t>Муниципальный район город Валуйки и Валуйский район</t>
  </si>
  <si>
    <t>Городское поселение Город Валуйки</t>
  </si>
  <si>
    <t>г. Валуйки</t>
  </si>
  <si>
    <t>Городское поселение Поселок Уразово</t>
  </si>
  <si>
    <t>пгт. Уразово</t>
  </si>
  <si>
    <t>Бирючанское сельское поселение</t>
  </si>
  <si>
    <t>Борчанское сельское поселение</t>
  </si>
  <si>
    <t>Герасимовское сельское поселение</t>
  </si>
  <si>
    <t>Двулученское сельское поселение</t>
  </si>
  <si>
    <t>Казинское сельское поселение</t>
  </si>
  <si>
    <t>Колосковское сельское поселение</t>
  </si>
  <si>
    <t>Кукуевское сельское поселение</t>
  </si>
  <si>
    <t>Мандровское сельское поселение</t>
  </si>
  <si>
    <t>Насоновское сельское поселение</t>
  </si>
  <si>
    <t>Принцевское сельское поселение</t>
  </si>
  <si>
    <t>Рождественское сельское поселение</t>
  </si>
  <si>
    <t>Тимоновское сельское поселение</t>
  </si>
  <si>
    <t>Шелаевское сельское поселение</t>
  </si>
  <si>
    <t>Яблоновское сельское поселение</t>
  </si>
  <si>
    <t>Вейделевский муниципальный район</t>
  </si>
  <si>
    <t>Городское поселение Поселок Вейделевка</t>
  </si>
  <si>
    <t>пгт. Вейделевка</t>
  </si>
  <si>
    <t>Белоколодезское сельское поселение</t>
  </si>
  <si>
    <t>Большелипяговское сельское поселение</t>
  </si>
  <si>
    <t>Викторопольское сельское поселение</t>
  </si>
  <si>
    <t>Должанское сельское поселение</t>
  </si>
  <si>
    <t>Закутчанское сельское поселение</t>
  </si>
  <si>
    <t>Зенинское сельское поселение</t>
  </si>
  <si>
    <t>Клименковское сельское поселение</t>
  </si>
  <si>
    <t>Кубраковское сельское поселение</t>
  </si>
  <si>
    <t>Малакеевское сельское поселение</t>
  </si>
  <si>
    <t>Николаевское сельское поселение</t>
  </si>
  <si>
    <t>Солонцинское сельское поселение</t>
  </si>
  <si>
    <t>Волоконовский муниципальный район</t>
  </si>
  <si>
    <t>Городское поселение Поселок Волоконовка</t>
  </si>
  <si>
    <t>пгт. Волоконовка</t>
  </si>
  <si>
    <t>Городское поселение Поселок Пятницкое</t>
  </si>
  <si>
    <t>пгт. Пятницкое</t>
  </si>
  <si>
    <t>Борисовское сельское поселение</t>
  </si>
  <si>
    <t>Волчье-Александровское сельское поселение</t>
  </si>
  <si>
    <t>Голофеевское сельское поселение</t>
  </si>
  <si>
    <t>Грушевское сельское поселение</t>
  </si>
  <si>
    <t>Погромское сельское поселение</t>
  </si>
  <si>
    <t>Покровское сельское поселение</t>
  </si>
  <si>
    <t>Репьевское сельское поселение</t>
  </si>
  <si>
    <t>Староивановское сельское поселение</t>
  </si>
  <si>
    <t>Тишанское сельское поселение</t>
  </si>
  <si>
    <t>Фощеватовское сельское поселение</t>
  </si>
  <si>
    <t>Шидловское сельское поселение</t>
  </si>
  <si>
    <t>Ютановское сельское поселение</t>
  </si>
  <si>
    <t>Грайворонский муниципальный район</t>
  </si>
  <si>
    <t>Городское поселение Город Грайворон</t>
  </si>
  <si>
    <t>г. Грайворон</t>
  </si>
  <si>
    <t>Безыменское сельское поселение</t>
  </si>
  <si>
    <t>Головчинское сельское поселение</t>
  </si>
  <si>
    <t>Гора-Подольское сельское поселение</t>
  </si>
  <si>
    <t>Горьковское сельское поселение</t>
  </si>
  <si>
    <t>Доброивановское сельское поселение</t>
  </si>
  <si>
    <t>Дорогощанское сельское поселение</t>
  </si>
  <si>
    <t>Дунайское сельское поселение</t>
  </si>
  <si>
    <t>Ивано-Лисичанское сельское поселение</t>
  </si>
  <si>
    <t>Козинское сельское поселение</t>
  </si>
  <si>
    <t>Мокроорловское сельское поселение</t>
  </si>
  <si>
    <t>Новостроевское сельское поселение</t>
  </si>
  <si>
    <t>Смородинское сельское поселение</t>
  </si>
  <si>
    <t>Ивнянский муниципальный район</t>
  </si>
  <si>
    <t>Городское поселение Поселок Ивня</t>
  </si>
  <si>
    <t>пгт. Ивня</t>
  </si>
  <si>
    <t>Богатенское сельское поселение</t>
  </si>
  <si>
    <t>Верхопенское сельское поселение</t>
  </si>
  <si>
    <t>Вознесеновское сельское поселение</t>
  </si>
  <si>
    <t>Драгунское сельское поселение</t>
  </si>
  <si>
    <t>Кочетовское сельское поселение</t>
  </si>
  <si>
    <t>Курасовское сельское поселение</t>
  </si>
  <si>
    <t>Новенское сельское поселение</t>
  </si>
  <si>
    <t>Сафоновское сельское поселение</t>
  </si>
  <si>
    <t>Сухосолотинское сельское поселение</t>
  </si>
  <si>
    <t>Сырцевское сельское поселение</t>
  </si>
  <si>
    <t>Хомутчанское сельское поселение</t>
  </si>
  <si>
    <t>Череновское сельское поселение</t>
  </si>
  <si>
    <t>Корочанский муниципальный район</t>
  </si>
  <si>
    <t>Городское поселение Город Короча</t>
  </si>
  <si>
    <t>г. Короча</t>
  </si>
  <si>
    <t>Алексеевское сельское поселение</t>
  </si>
  <si>
    <t>Анновское сельское поселение</t>
  </si>
  <si>
    <t>Афанасовское сельское поселение</t>
  </si>
  <si>
    <t>Бехтеевское сельское поселение</t>
  </si>
  <si>
    <t>Большехаланское сельское поселение</t>
  </si>
  <si>
    <t>Бубновское сельское поселение</t>
  </si>
  <si>
    <t>Жигайловское сельское поселение</t>
  </si>
  <si>
    <t>Заяченское сельское поселение</t>
  </si>
  <si>
    <t>Коротковское сельское поселение</t>
  </si>
  <si>
    <t>Кощеевское сельское поселение</t>
  </si>
  <si>
    <t>Ломовское сельское поселение</t>
  </si>
  <si>
    <t>Мелиховское сельское поселение</t>
  </si>
  <si>
    <t>Новослободское сельское поселение</t>
  </si>
  <si>
    <t>Плосковское сельское поселение</t>
  </si>
  <si>
    <t>Плотавское сельское поселение</t>
  </si>
  <si>
    <t>Погореловское сельское поселение</t>
  </si>
  <si>
    <t>Поповское сельское поселение</t>
  </si>
  <si>
    <t>Проходенское сельское поселение</t>
  </si>
  <si>
    <t>Соколовское сельское поселение</t>
  </si>
  <si>
    <t>Шеинское сельское поселение</t>
  </si>
  <si>
    <t>Шляховское сельское поселение</t>
  </si>
  <si>
    <t>Красненский муниципальный район</t>
  </si>
  <si>
    <t>Большовское сельское поселение</t>
  </si>
  <si>
    <t>Горкинское сельское поселение</t>
  </si>
  <si>
    <t>Готовское сельское поселение</t>
  </si>
  <si>
    <t>Камызинское сельское поселение</t>
  </si>
  <si>
    <t>Кругловское сельское поселение</t>
  </si>
  <si>
    <t>Лесноуколовское сельское поселение</t>
  </si>
  <si>
    <t>Новоуколовское сельское поселение</t>
  </si>
  <si>
    <t>Расховецкое сельское поселение</t>
  </si>
  <si>
    <t>Сетищенское сельское поселение</t>
  </si>
  <si>
    <t>Красногвардейский муниципальный район</t>
  </si>
  <si>
    <t>Городское поселение Город Бирюч</t>
  </si>
  <si>
    <t>г. Бирюч</t>
  </si>
  <si>
    <t>Валуйчанское сельское поселение</t>
  </si>
  <si>
    <t>Верхнепокровское сельское поселение</t>
  </si>
  <si>
    <t>Верхососенское сельское поселение</t>
  </si>
  <si>
    <t>Веселовское сельское поселение</t>
  </si>
  <si>
    <t>Засосенское сельское поселение</t>
  </si>
  <si>
    <t>Калиновское сельское поселение</t>
  </si>
  <si>
    <t>Коломыцевское сельское поселение</t>
  </si>
  <si>
    <t>Ливенское сельское поселение</t>
  </si>
  <si>
    <t>Марьевское сельское поселение</t>
  </si>
  <si>
    <t>Никитовское сельское поселение</t>
  </si>
  <si>
    <t>Новохуторное сельское поселение</t>
  </si>
  <si>
    <t>Палатовское сельское поселение</t>
  </si>
  <si>
    <t>Утянское сельское поселение</t>
  </si>
  <si>
    <t>Краснояружский муниципальный район</t>
  </si>
  <si>
    <t>Городское поселение Поселок Красная Яруга</t>
  </si>
  <si>
    <t>пгт. Красная Яруга</t>
  </si>
  <si>
    <t>Вязовское сельское поселение</t>
  </si>
  <si>
    <t>Графовское сельское поселение</t>
  </si>
  <si>
    <t>Илек-Пеньковское сельское поселение</t>
  </si>
  <si>
    <t>Колотиловское сельское поселение</t>
  </si>
  <si>
    <t>Репяховское сельское поселение</t>
  </si>
  <si>
    <t>Сергиевское сельское поселение</t>
  </si>
  <si>
    <t>Теребренское сельское поселение</t>
  </si>
  <si>
    <t>Новооскольский муниципальный район</t>
  </si>
  <si>
    <t>Городское поселение Город Новый Оскол</t>
  </si>
  <si>
    <t>г. Новый Оскол</t>
  </si>
  <si>
    <t>Богородское сельское поселение</t>
  </si>
  <si>
    <t>Большеивановское сельское поселение</t>
  </si>
  <si>
    <t>Боровогриневское сельское поселение</t>
  </si>
  <si>
    <t>Васильдольское сельское поселение</t>
  </si>
  <si>
    <t>Великомихайловское сельское поселение</t>
  </si>
  <si>
    <t>Глинновское сельское поселение</t>
  </si>
  <si>
    <t>Ниновское сельское поселение</t>
  </si>
  <si>
    <t>Новобезгинское сельское поселение</t>
  </si>
  <si>
    <t>Оскольское сельское поселение</t>
  </si>
  <si>
    <t>Солонец-Полянское сельское поселение</t>
  </si>
  <si>
    <t>Старобезгинское сельское поселение</t>
  </si>
  <si>
    <t>Тростенецкое сельское поселение</t>
  </si>
  <si>
    <t>Шараповское сельское поселение</t>
  </si>
  <si>
    <t>Яковлевское сельское поселение</t>
  </si>
  <si>
    <t>Ярское сельское поселение</t>
  </si>
  <si>
    <t>Прохоровский муниципальный район</t>
  </si>
  <si>
    <t>Городское поселение Поселок Прохоровка</t>
  </si>
  <si>
    <t>пгт. Прохоровка</t>
  </si>
  <si>
    <t>Беленихинское сельское поселение</t>
  </si>
  <si>
    <t>Береговское сельское поселение</t>
  </si>
  <si>
    <t>Журавское сельское поселение</t>
  </si>
  <si>
    <t>Кривошеевское сельское поселение</t>
  </si>
  <si>
    <t>Лучковское сельское поселение</t>
  </si>
  <si>
    <t>Маломаяченское сельское поселение</t>
  </si>
  <si>
    <t>Петровское сельское поселение</t>
  </si>
  <si>
    <t>Подолешенское сельское поселение</t>
  </si>
  <si>
    <t>Прелестненское сельское поселение</t>
  </si>
  <si>
    <t>Призначенское сельское поселение</t>
  </si>
  <si>
    <t>Радьковское сельское поселение</t>
  </si>
  <si>
    <t>Ржавецкое сельское поселение</t>
  </si>
  <si>
    <t>Холоднянское сельское поселение</t>
  </si>
  <si>
    <t>Шаховское сельское поселение</t>
  </si>
  <si>
    <t>Ракитянский муниципальный район</t>
  </si>
  <si>
    <t>Городское поселение Поселок Ракитное</t>
  </si>
  <si>
    <t>пгт. Ракитное</t>
  </si>
  <si>
    <t>Городское поселение Поселок Пролетарский</t>
  </si>
  <si>
    <t>пгт. Пролетарский</t>
  </si>
  <si>
    <t>Бобравское сельское поселение</t>
  </si>
  <si>
    <t>Введено-Готнянское сельское поселение</t>
  </si>
  <si>
    <t>Венгеровское сельское поселение</t>
  </si>
  <si>
    <t>Вышнепенское сельское поселение</t>
  </si>
  <si>
    <t>Дмитриевское сельское поселение</t>
  </si>
  <si>
    <t>Зинаидинское сельское поселение</t>
  </si>
  <si>
    <t>Илек-Кошарское сельское поселение</t>
  </si>
  <si>
    <t>Нижнепенское сельское поселение</t>
  </si>
  <si>
    <t>Солдатское сельское поселение</t>
  </si>
  <si>
    <t>Трефиловское сельское поселение</t>
  </si>
  <si>
    <t>Центральное сельское поселение</t>
  </si>
  <si>
    <t>Ровеньский муниципальный район</t>
  </si>
  <si>
    <t>Городское поселение Поселок Ровеньки</t>
  </si>
  <si>
    <t>пгт. Ровеньки</t>
  </si>
  <si>
    <t>Айдарское сельское поселение</t>
  </si>
  <si>
    <t>Верхнесеребрянское сельское поселение</t>
  </si>
  <si>
    <t>Ладомировское сельское поселение</t>
  </si>
  <si>
    <t>Лознянское сельское поселение</t>
  </si>
  <si>
    <t>Лозовское сельское поселение</t>
  </si>
  <si>
    <t>Наголенское сельское поселение</t>
  </si>
  <si>
    <t>Нагорьевское сельское поселение</t>
  </si>
  <si>
    <t>Новоалександровское сельское поселение</t>
  </si>
  <si>
    <t>Ржевское сельское поселение</t>
  </si>
  <si>
    <t>Свистовское сельское поселение</t>
  </si>
  <si>
    <t>Харьковское сельское поселение</t>
  </si>
  <si>
    <t>Чернянский муниципальный район</t>
  </si>
  <si>
    <t>Городское поселение Поселок Чернянка</t>
  </si>
  <si>
    <t>пгт. Чернянка</t>
  </si>
  <si>
    <t>Андреевское сельское поселение</t>
  </si>
  <si>
    <t>Большанское сельское поселение</t>
  </si>
  <si>
    <t>Волоконовское сельское поселение</t>
  </si>
  <si>
    <t>Волотовское сельское поселение</t>
  </si>
  <si>
    <t>Ездоченское сельское поселение</t>
  </si>
  <si>
    <t>Кочегуренское сельское поселение</t>
  </si>
  <si>
    <t>Лозновское сельское поселение</t>
  </si>
  <si>
    <t>Лубянское сельское поселение</t>
  </si>
  <si>
    <t>Малотроицкое сельское поселение</t>
  </si>
  <si>
    <t>Новореченское сельское поселение</t>
  </si>
  <si>
    <t>Огибнянское сельское поселение</t>
  </si>
  <si>
    <t>Ольшанское сельское поселение</t>
  </si>
  <si>
    <t>Орликовское сельское поселение</t>
  </si>
  <si>
    <t>Прилепенское сельское поселение</t>
  </si>
  <si>
    <t>Русскохаланское сельское поселение</t>
  </si>
  <si>
    <t>Муниципальный район Шебекинский район и город Шебекино</t>
  </si>
  <si>
    <t>Городское поселение Город Шебекино</t>
  </si>
  <si>
    <t>г. Шебекино</t>
  </si>
  <si>
    <t>Белоколодезянское сельское поселение</t>
  </si>
  <si>
    <t>Бершаковское сельское поселение</t>
  </si>
  <si>
    <t>Большегородищенское сельское поселение</t>
  </si>
  <si>
    <t>Большетроицкое сельское поселение</t>
  </si>
  <si>
    <t>Купинское сельское поселение</t>
  </si>
  <si>
    <t>Максимовское сельское поселение</t>
  </si>
  <si>
    <t>Масловопристанское сельское поселение</t>
  </si>
  <si>
    <t>пгт. Маслова Пристань</t>
  </si>
  <si>
    <t>Муромское сельское поселение</t>
  </si>
  <si>
    <t>Новотаволжанское сельское поселение</t>
  </si>
  <si>
    <t>Первоцепляевское сельское поселение</t>
  </si>
  <si>
    <t>Чураевское сельское поселение</t>
  </si>
  <si>
    <t>Яковлевский муниципальный район</t>
  </si>
  <si>
    <t>Городское поселение Город Строитель</t>
  </si>
  <si>
    <t>г. Строитель</t>
  </si>
  <si>
    <t>Городское поселение Поселок Томаровка</t>
  </si>
  <si>
    <t>пгт. Томаровка</t>
  </si>
  <si>
    <t>Городское поселение Поселок Яковлево</t>
  </si>
  <si>
    <t>пгт. Яковлево</t>
  </si>
  <si>
    <t>Бутовское сельское поселение</t>
  </si>
  <si>
    <t>Быковское сельское поселение</t>
  </si>
  <si>
    <t>Гостищевское сельское поселение</t>
  </si>
  <si>
    <t>Завидовское сельское поселение</t>
  </si>
  <si>
    <t>Казацкое сельское поселение</t>
  </si>
  <si>
    <t>Кривцовское сельское поселение</t>
  </si>
  <si>
    <t>Кустовское сельское поселение</t>
  </si>
  <si>
    <t>Мощенское сельское поселение</t>
  </si>
  <si>
    <t>Саженское сельское поселение</t>
  </si>
  <si>
    <t>Терновское сельское поселение</t>
  </si>
  <si>
    <t>https://rosstat.gov.ru/wps/wcm/connect/rosstat_main/rosstat/ru/statistics/population/demography/</t>
  </si>
  <si>
    <t>население</t>
  </si>
  <si>
    <t>плотность населения</t>
  </si>
  <si>
    <t>Губкинский+Старооскольский</t>
  </si>
  <si>
    <t>Всего</t>
  </si>
  <si>
    <t>улучшившихся</t>
  </si>
  <si>
    <t>стабильных</t>
  </si>
  <si>
    <t>деградированных</t>
  </si>
  <si>
    <t>нет данных</t>
  </si>
  <si>
    <t>Губкинский + Старооскольский</t>
  </si>
  <si>
    <t>доля улучшившихся</t>
  </si>
  <si>
    <t>доля неопределенных</t>
  </si>
  <si>
    <t>Площадь, км 2</t>
  </si>
  <si>
    <t>доля недеградированных</t>
  </si>
  <si>
    <t>г Белгород+Белгородский</t>
  </si>
  <si>
    <t>Белгородский+г Белгород</t>
  </si>
  <si>
    <t>Degress of freedom error 17</t>
  </si>
  <si>
    <t>Root Mean Squared Error (RMSE): 0.08602738787991686</t>
  </si>
  <si>
    <t>R-squared: 0.4264807823256629</t>
  </si>
  <si>
    <t>R-squared adjusted: 0.35900793318750557</t>
  </si>
  <si>
    <t>Model F-statistic: 6.3207762496052515</t>
  </si>
  <si>
    <t>Model F-statistic p-value: 0.008864572314592034</t>
  </si>
  <si>
    <t>Model log-likelihood: 20.683020730056</t>
  </si>
  <si>
    <t>Model AIC: -1.7683020730055998</t>
  </si>
  <si>
    <t>Model BIC: -1.6189422319725013</t>
  </si>
  <si>
    <t xml:space="preserve">    A = 1.9345896696723381E+00</t>
  </si>
  <si>
    <t xml:space="preserve">    B = 2.2117539304963474E-01</t>
  </si>
  <si>
    <t xml:space="preserve">    K = 1.6613415370166187E+01</t>
  </si>
  <si>
    <t>Порогова плотность населения:</t>
  </si>
  <si>
    <t>p</t>
  </si>
  <si>
    <t>Без  учета городских округов и Белгородского муниципального округа</t>
  </si>
  <si>
    <t>Degress of freedom error 15</t>
  </si>
  <si>
    <t>Root Mean Squared Error (RMSE): 0.10516867620766782</t>
  </si>
  <si>
    <t>R-squared: 0.2031715759504803</t>
  </si>
  <si>
    <t>R-squared adjusted: 0.09692778607721098</t>
  </si>
  <si>
    <t>Model F-statistic: 1.9123148392280556</t>
  </si>
  <si>
    <t>Model F-statistic p-value: 0.18206905251074113</t>
  </si>
  <si>
    <t>Model log-likelihood: 14.9985224008478</t>
  </si>
  <si>
    <t>Model AIC: -1.3331691556497558</t>
  </si>
  <si>
    <t>Model BIC: -1.1847738626670616</t>
  </si>
  <si>
    <t xml:space="preserve">    A = 3.6337412863423822E+145</t>
  </si>
  <si>
    <t xml:space="preserve">    B = 1.5120289912408609E+02</t>
  </si>
  <si>
    <t xml:space="preserve">    K = 5.1243228246381943E+02</t>
  </si>
  <si>
    <t>Общая площадь:</t>
  </si>
  <si>
    <t>k/b</t>
  </si>
  <si>
    <t>Пороговая Кан:</t>
  </si>
  <si>
    <t>Риски Кан</t>
  </si>
  <si>
    <t>Вероятность не превышения пороговой величины:</t>
  </si>
  <si>
    <t>Вероятность не превышения пороговой внличины:</t>
  </si>
  <si>
    <t>Как следует из графика, вероятность непревышения пороговой величины плотности населения, которая для Белгородской области равна 75 человек на квадратный километр, среди административных единиц Беогородской области равна 90 %. Отсюда следует, что риск роста деградации земель с ростом численности населения характерен для 10% территориальных единиц.</t>
  </si>
  <si>
    <t>Риск роста деградайии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</si>
</sst>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1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1"/>
      <name val="TimesNewRomanPSMT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sz val="12"/>
      <color theme="1"/>
      <name val="Times New Roman"/>
      <family val="1"/>
    </font>
    <font>
      <strike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45A146"/>
        <bgColor indexed="64"/>
      </patternFill>
    </fill>
    <fill>
      <patternFill patternType="solid">
        <fgColor rgb="FFF6F6EA"/>
        <bgColor indexed="64"/>
      </patternFill>
    </fill>
    <fill>
      <patternFill patternType="solid">
        <fgColor rgb="FFAB272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164" fontId="2" fillId="2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5" borderId="0" xfId="1" applyNumberFormat="1" applyFont="1" applyFill="1" applyAlignment="1">
      <alignment horizontal="center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Fill="1"/>
    <xf numFmtId="164" fontId="0" fillId="0" borderId="0" xfId="0" applyNumberForma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3" fillId="0" borderId="0" xfId="0" applyFont="1"/>
    <xf numFmtId="164" fontId="0" fillId="0" borderId="0" xfId="0" applyNumberFormat="1"/>
    <xf numFmtId="0" fontId="0" fillId="6" borderId="0" xfId="0" applyFill="1"/>
    <xf numFmtId="0" fontId="0" fillId="7" borderId="0" xfId="0" applyFill="1"/>
    <xf numFmtId="0" fontId="3" fillId="7" borderId="0" xfId="0" applyFont="1" applyFill="1"/>
    <xf numFmtId="0" fontId="3" fillId="6" borderId="0" xfId="0" applyFont="1" applyFill="1"/>
    <xf numFmtId="0" fontId="4" fillId="0" borderId="0" xfId="0" applyFont="1"/>
    <xf numFmtId="0" fontId="3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0" fontId="5" fillId="0" borderId="0" xfId="0" applyFont="1" applyAlignment="1">
      <alignment horizontal="justify" vertical="center"/>
    </xf>
    <xf numFmtId="166" fontId="0" fillId="0" borderId="0" xfId="0" applyNumberFormat="1"/>
    <xf numFmtId="11" fontId="0" fillId="0" borderId="0" xfId="0" applyNumberFormat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7" fillId="0" borderId="0" xfId="0" applyNumberFormat="1" applyFont="1"/>
    <xf numFmtId="3" fontId="6" fillId="0" borderId="0" xfId="0" applyNumberFormat="1" applyFont="1"/>
    <xf numFmtId="0" fontId="8" fillId="0" borderId="0" xfId="2"/>
    <xf numFmtId="0" fontId="0" fillId="8" borderId="0" xfId="0" applyFill="1"/>
    <xf numFmtId="2" fontId="0" fillId="8" borderId="0" xfId="0" applyNumberFormat="1" applyFill="1"/>
    <xf numFmtId="1" fontId="0" fillId="8" borderId="0" xfId="0" applyNumberFormat="1" applyFill="1"/>
    <xf numFmtId="0" fontId="0" fillId="9" borderId="0" xfId="0" applyFill="1"/>
    <xf numFmtId="0" fontId="9" fillId="0" borderId="0" xfId="0" applyFont="1" applyAlignment="1">
      <alignment horizontal="justify" vertical="center"/>
    </xf>
    <xf numFmtId="9" fontId="0" fillId="8" borderId="0" xfId="0" applyNumberFormat="1" applyFill="1"/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Лист1!$G$87:$G$107</c:f>
              <c:numCache>
                <c:formatCode>0</c:formatCode>
                <c:ptCount val="21"/>
                <c:pt idx="0">
                  <c:v>113459.1020367187</c:v>
                </c:pt>
                <c:pt idx="1">
                  <c:v>69539.039074999993</c:v>
                </c:pt>
                <c:pt idx="2">
                  <c:v>17273.149450000001</c:v>
                </c:pt>
                <c:pt idx="3">
                  <c:v>93223.853600000002</c:v>
                </c:pt>
                <c:pt idx="4">
                  <c:v>84446.347039062501</c:v>
                </c:pt>
                <c:pt idx="5">
                  <c:v>62883.483200000002</c:v>
                </c:pt>
                <c:pt idx="6">
                  <c:v>31358.9882</c:v>
                </c:pt>
                <c:pt idx="7">
                  <c:v>83596.370599999995</c:v>
                </c:pt>
                <c:pt idx="8">
                  <c:v>30206.686474999999</c:v>
                </c:pt>
                <c:pt idx="9">
                  <c:v>83033.673200000005</c:v>
                </c:pt>
                <c:pt idx="10">
                  <c:v>56178.786349999995</c:v>
                </c:pt>
                <c:pt idx="11">
                  <c:v>95533.681674999985</c:v>
                </c:pt>
                <c:pt idx="12">
                  <c:v>20064.3802</c:v>
                </c:pt>
                <c:pt idx="13">
                  <c:v>67390.160400000008</c:v>
                </c:pt>
                <c:pt idx="14">
                  <c:v>83265.283599999995</c:v>
                </c:pt>
                <c:pt idx="15">
                  <c:v>33230.465500000006</c:v>
                </c:pt>
                <c:pt idx="16">
                  <c:v>96069.176187499994</c:v>
                </c:pt>
                <c:pt idx="17">
                  <c:v>69337.565999999992</c:v>
                </c:pt>
                <c:pt idx="18">
                  <c:v>57505.83544218749</c:v>
                </c:pt>
                <c:pt idx="19">
                  <c:v>87763.719399999987</c:v>
                </c:pt>
                <c:pt idx="20">
                  <c:v>45391.8085078125</c:v>
                </c:pt>
              </c:numCache>
            </c:numRef>
          </c:xVal>
          <c:yVal>
            <c:numRef>
              <c:f>Лист1!$H$87:$H$107</c:f>
              <c:numCache>
                <c:formatCode>General</c:formatCode>
                <c:ptCount val="21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3.46</c:v>
                </c:pt>
                <c:pt idx="18">
                  <c:v>3.47</c:v>
                </c:pt>
                <c:pt idx="19">
                  <c:v>3.26</c:v>
                </c:pt>
                <c:pt idx="20">
                  <c:v>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C7-A04D-ACE4-A2F321833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348223"/>
        <c:axId val="525660335"/>
      </c:scatterChart>
      <c:valAx>
        <c:axId val="52634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660335"/>
        <c:crosses val="autoZero"/>
        <c:crossBetween val="midCat"/>
      </c:valAx>
      <c:valAx>
        <c:axId val="52566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6348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Лист1!$S$148:$S$168</c:f>
              <c:numCache>
                <c:formatCode>General</c:formatCode>
                <c:ptCount val="21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3.46</c:v>
                </c:pt>
                <c:pt idx="18">
                  <c:v>3.47</c:v>
                </c:pt>
                <c:pt idx="19">
                  <c:v>3.26</c:v>
                </c:pt>
                <c:pt idx="20">
                  <c:v>3.49</c:v>
                </c:pt>
              </c:numCache>
            </c:numRef>
          </c:xVal>
          <c:yVal>
            <c:numRef>
              <c:f>Лист1!$T$148:$T$168</c:f>
              <c:numCache>
                <c:formatCode>0.00</c:formatCode>
                <c:ptCount val="21"/>
                <c:pt idx="0">
                  <c:v>0.3513926696030662</c:v>
                </c:pt>
                <c:pt idx="1">
                  <c:v>0.47897771206783302</c:v>
                </c:pt>
                <c:pt idx="2">
                  <c:v>0.65965842388186868</c:v>
                </c:pt>
                <c:pt idx="3">
                  <c:v>0.44050926763181053</c:v>
                </c:pt>
                <c:pt idx="4">
                  <c:v>0.36939356076441388</c:v>
                </c:pt>
                <c:pt idx="5">
                  <c:v>0.49651330006044309</c:v>
                </c:pt>
                <c:pt idx="6">
                  <c:v>0.55569893747493437</c:v>
                </c:pt>
                <c:pt idx="7">
                  <c:v>0.42517819945645041</c:v>
                </c:pt>
                <c:pt idx="8">
                  <c:v>0.56604539648205787</c:v>
                </c:pt>
                <c:pt idx="9">
                  <c:v>0.41570260630090261</c:v>
                </c:pt>
                <c:pt idx="10">
                  <c:v>0.33646220856399328</c:v>
                </c:pt>
                <c:pt idx="11">
                  <c:v>0.45016952894896267</c:v>
                </c:pt>
                <c:pt idx="12">
                  <c:v>0.51074907494956712</c:v>
                </c:pt>
                <c:pt idx="13">
                  <c:v>0.47900422675474585</c:v>
                </c:pt>
                <c:pt idx="14">
                  <c:v>0.38732368745481616</c:v>
                </c:pt>
                <c:pt idx="15">
                  <c:v>0.56191023928349515</c:v>
                </c:pt>
                <c:pt idx="16">
                  <c:v>0.2913304641727803</c:v>
                </c:pt>
                <c:pt idx="17">
                  <c:v>0.52815102853059892</c:v>
                </c:pt>
                <c:pt idx="18">
                  <c:v>0.49348838937046713</c:v>
                </c:pt>
                <c:pt idx="19">
                  <c:v>0.4829414276922025</c:v>
                </c:pt>
                <c:pt idx="20">
                  <c:v>0.52432846224287299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A6-FF4E-9709-554B1B3CD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615903"/>
        <c:axId val="600951311"/>
      </c:scatterChart>
      <c:valAx>
        <c:axId val="557615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951311"/>
        <c:crosses val="autoZero"/>
        <c:crossBetween val="midCat"/>
      </c:valAx>
      <c:valAx>
        <c:axId val="6009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615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Лист1!$AA$173:$AA$193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xVal>
          <c:yVal>
            <c:numRef>
              <c:f>Лист1!$AB$173:$AB$193</c:f>
              <c:numCache>
                <c:formatCode>0.00</c:formatCode>
                <c:ptCount val="21"/>
                <c:pt idx="0">
                  <c:v>0.6465449079742287</c:v>
                </c:pt>
                <c:pt idx="1">
                  <c:v>0.4801993648685226</c:v>
                </c:pt>
                <c:pt idx="2">
                  <c:v>0.26512575091018759</c:v>
                </c:pt>
                <c:pt idx="3">
                  <c:v>0.54788109281862929</c:v>
                </c:pt>
                <c:pt idx="4">
                  <c:v>0.62541080412217076</c:v>
                </c:pt>
                <c:pt idx="5">
                  <c:v>0.48993445868764107</c:v>
                </c:pt>
                <c:pt idx="6">
                  <c:v>0.36409115963153005</c:v>
                </c:pt>
                <c:pt idx="7">
                  <c:v>0.55011768003758343</c:v>
                </c:pt>
                <c:pt idx="8">
                  <c:v>0.34806687531110442</c:v>
                </c:pt>
                <c:pt idx="9">
                  <c:v>0.56947418805532113</c:v>
                </c:pt>
                <c:pt idx="10">
                  <c:v>0.65983602203335778</c:v>
                </c:pt>
                <c:pt idx="11">
                  <c:v>0.54137466387204758</c:v>
                </c:pt>
                <c:pt idx="12">
                  <c:v>0.42111117619161426</c:v>
                </c:pt>
                <c:pt idx="13">
                  <c:v>0.48319340764949942</c:v>
                </c:pt>
                <c:pt idx="14">
                  <c:v>0.60362751527474134</c:v>
                </c:pt>
                <c:pt idx="15">
                  <c:v>0.37394997869249436</c:v>
                </c:pt>
                <c:pt idx="16">
                  <c:v>0.70492367069680917</c:v>
                </c:pt>
                <c:pt idx="17">
                  <c:v>0.41415795399653149</c:v>
                </c:pt>
                <c:pt idx="18">
                  <c:v>0.47013825772671558</c:v>
                </c:pt>
                <c:pt idx="19">
                  <c:v>0.47262302130641615</c:v>
                </c:pt>
                <c:pt idx="20">
                  <c:v>0.41981772369091136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5-C743-954A-03DC3640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512367"/>
        <c:axId val="912378015"/>
      </c:scatterChart>
      <c:valAx>
        <c:axId val="9805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2378015"/>
        <c:crosses val="autoZero"/>
        <c:crossBetween val="midCat"/>
      </c:valAx>
      <c:valAx>
        <c:axId val="91237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0512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стабильно'!$AB$86:$AB$94</c:f>
              <c:numCache>
                <c:formatCode>0.00</c:formatCode>
                <c:ptCount val="9"/>
              </c:numCache>
            </c:numRef>
          </c:xVal>
          <c:yVal>
            <c:numRef>
              <c:f>'разделение районов по стабильно'!$AC$86:$AC$94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79-9A4C-BFA6-7F099B3C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911727"/>
        <c:axId val="960777567"/>
      </c:scatterChart>
      <c:valAx>
        <c:axId val="96091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0777567"/>
        <c:crosses val="autoZero"/>
        <c:crossBetween val="midCat"/>
      </c:valAx>
      <c:valAx>
        <c:axId val="96077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0911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стабильно'!$AB$102:$AB$110</c:f>
              <c:numCache>
                <c:formatCode>0.00</c:formatCode>
                <c:ptCount val="9"/>
              </c:numCache>
            </c:numRef>
          </c:xVal>
          <c:yVal>
            <c:numRef>
              <c:f>'разделение районов по стабильно'!$AC$102:$AC$110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AA-014B-BFD3-23011814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907119"/>
        <c:axId val="970294095"/>
      </c:scatterChart>
      <c:valAx>
        <c:axId val="96590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0294095"/>
        <c:crosses val="autoZero"/>
        <c:crossBetween val="midCat"/>
      </c:valAx>
      <c:valAx>
        <c:axId val="97029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5907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стабильно'!$AB$115:$AB$126</c:f>
              <c:numCache>
                <c:formatCode>0.00</c:formatCode>
                <c:ptCount val="12"/>
              </c:numCache>
            </c:numRef>
          </c:xVal>
          <c:yVal>
            <c:numRef>
              <c:f>'разделение районов по стабильно'!$AC$115:$AC$126</c:f>
              <c:numCache>
                <c:formatCode>0.00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B-6641-B56D-705F67A24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514207"/>
        <c:axId val="960168623"/>
      </c:scatterChart>
      <c:valAx>
        <c:axId val="959514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0168623"/>
        <c:crosses val="autoZero"/>
        <c:crossBetween val="midCat"/>
      </c:valAx>
      <c:valAx>
        <c:axId val="96016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9514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стабильно'!$AB$69:$AB$77</c:f>
              <c:numCache>
                <c:formatCode>0.00</c:formatCode>
                <c:ptCount val="9"/>
              </c:numCache>
            </c:numRef>
          </c:xVal>
          <c:yVal>
            <c:numRef>
              <c:f>'разделение районов по стабильно'!$AC$69:$AC$77</c:f>
              <c:numCache>
                <c:formatCode>0.000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CB-1646-A931-CF3C8AFC9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83711"/>
        <c:axId val="978972591"/>
      </c:scatterChart>
      <c:valAx>
        <c:axId val="900183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972591"/>
        <c:crosses val="autoZero"/>
        <c:crossBetween val="midCat"/>
      </c:valAx>
      <c:valAx>
        <c:axId val="97897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0183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стабильно'!$G$37:$G$45</c:f>
              <c:numCache>
                <c:formatCode>0.00</c:formatCode>
                <c:ptCount val="9"/>
                <c:pt idx="0">
                  <c:v>0.63017887825438923</c:v>
                </c:pt>
                <c:pt idx="1">
                  <c:v>0.6498851092651583</c:v>
                </c:pt>
                <c:pt idx="2">
                  <c:v>0.64768583756127385</c:v>
                </c:pt>
                <c:pt idx="3">
                  <c:v>0.66148600472109365</c:v>
                </c:pt>
                <c:pt idx="4">
                  <c:v>0.65449742506624053</c:v>
                </c:pt>
                <c:pt idx="5">
                  <c:v>0.6294390039961909</c:v>
                </c:pt>
                <c:pt idx="6">
                  <c:v>0.68679839988076918</c:v>
                </c:pt>
                <c:pt idx="7">
                  <c:v>0.67946985917042912</c:v>
                </c:pt>
                <c:pt idx="8">
                  <c:v>0.65782189028692561</c:v>
                </c:pt>
              </c:numCache>
            </c:numRef>
          </c:xVal>
          <c:yVal>
            <c:numRef>
              <c:f>'разделение районов по стабильно'!$H$37:$H$45</c:f>
              <c:numCache>
                <c:formatCode>0.00</c:formatCode>
                <c:ptCount val="9"/>
                <c:pt idx="0">
                  <c:v>0.4801993648685226</c:v>
                </c:pt>
                <c:pt idx="1">
                  <c:v>0.62541080412217076</c:v>
                </c:pt>
                <c:pt idx="2">
                  <c:v>0.48993445868764107</c:v>
                </c:pt>
                <c:pt idx="3">
                  <c:v>0.55011768003758343</c:v>
                </c:pt>
                <c:pt idx="4">
                  <c:v>0.34806687531110442</c:v>
                </c:pt>
                <c:pt idx="5">
                  <c:v>0.56947418805532113</c:v>
                </c:pt>
                <c:pt idx="6">
                  <c:v>0.60362751527474134</c:v>
                </c:pt>
                <c:pt idx="7">
                  <c:v>0.37394997869249436</c:v>
                </c:pt>
                <c:pt idx="8">
                  <c:v>0.70492367069680917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49-7C4F-9B2C-C8FC1D474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493471"/>
        <c:axId val="969017215"/>
      </c:scatterChart>
      <c:valAx>
        <c:axId val="969493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9017215"/>
        <c:crosses val="autoZero"/>
        <c:crossBetween val="midCat"/>
      </c:valAx>
      <c:valAx>
        <c:axId val="96901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9493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стабильно'!$G$51:$G$62</c:f>
              <c:numCache>
                <c:formatCode>#\ ##0.000</c:formatCode>
                <c:ptCount val="12"/>
                <c:pt idx="0">
                  <c:v>0.57263498556859593</c:v>
                </c:pt>
                <c:pt idx="1">
                  <c:v>0.61512694162885717</c:v>
                </c:pt>
                <c:pt idx="2">
                  <c:v>0.5494570021700893</c:v>
                </c:pt>
                <c:pt idx="3">
                  <c:v>0.63315127010973615</c:v>
                </c:pt>
                <c:pt idx="4">
                  <c:v>0.59218567285585144</c:v>
                </c:pt>
                <c:pt idx="5">
                  <c:v>0.53055279187068538</c:v>
                </c:pt>
                <c:pt idx="6">
                  <c:v>0.6084630567841357</c:v>
                </c:pt>
                <c:pt idx="7">
                  <c:v>0.59317424360122806</c:v>
                </c:pt>
                <c:pt idx="8">
                  <c:v>0.51598342601167124</c:v>
                </c:pt>
                <c:pt idx="9">
                  <c:v>0.62576001388306568</c:v>
                </c:pt>
                <c:pt idx="10">
                  <c:v>0.56795829220660621</c:v>
                </c:pt>
                <c:pt idx="11">
                  <c:v>0.62589100873663739</c:v>
                </c:pt>
              </c:numCache>
            </c:numRef>
          </c:xVal>
          <c:yVal>
            <c:numRef>
              <c:f>'разделение районов по стабильно'!$H$51:$H$62</c:f>
              <c:numCache>
                <c:formatCode>#\ ##0.000</c:formatCode>
                <c:ptCount val="12"/>
                <c:pt idx="0">
                  <c:v>0.3513926696030662</c:v>
                </c:pt>
                <c:pt idx="1">
                  <c:v>0.65965842388186868</c:v>
                </c:pt>
                <c:pt idx="2">
                  <c:v>0.44050926763181053</c:v>
                </c:pt>
                <c:pt idx="3">
                  <c:v>0.55569893747493437</c:v>
                </c:pt>
                <c:pt idx="4">
                  <c:v>0.33646220856399328</c:v>
                </c:pt>
                <c:pt idx="5">
                  <c:v>0.45016952894896267</c:v>
                </c:pt>
                <c:pt idx="6">
                  <c:v>0.51074907494956712</c:v>
                </c:pt>
                <c:pt idx="7">
                  <c:v>0.47900422675474585</c:v>
                </c:pt>
                <c:pt idx="8">
                  <c:v>0.52815102853059892</c:v>
                </c:pt>
                <c:pt idx="9">
                  <c:v>0.49348838937046713</c:v>
                </c:pt>
                <c:pt idx="10">
                  <c:v>0.4829414276922025</c:v>
                </c:pt>
                <c:pt idx="11">
                  <c:v>0.52432846224287299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6-EC43-9CDE-5CF6A8A56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689007"/>
        <c:axId val="911386207"/>
      </c:scatterChart>
      <c:valAx>
        <c:axId val="978689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1386207"/>
        <c:crosses val="autoZero"/>
        <c:crossBetween val="midCat"/>
      </c:valAx>
      <c:valAx>
        <c:axId val="91138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689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Кэс и Кан'!$H$69:$H$80</c:f>
              <c:numCache>
                <c:formatCode>0.00</c:formatCode>
                <c:ptCount val="12"/>
                <c:pt idx="0">
                  <c:v>0.57263498556859593</c:v>
                </c:pt>
                <c:pt idx="1">
                  <c:v>0.61512694162885717</c:v>
                </c:pt>
                <c:pt idx="2">
                  <c:v>0.5494570021700893</c:v>
                </c:pt>
                <c:pt idx="3">
                  <c:v>0.63315127010973615</c:v>
                </c:pt>
                <c:pt idx="4">
                  <c:v>0.59218567285585144</c:v>
                </c:pt>
                <c:pt idx="5">
                  <c:v>0.53055279187068538</c:v>
                </c:pt>
                <c:pt idx="6">
                  <c:v>0.6084630567841357</c:v>
                </c:pt>
                <c:pt idx="7">
                  <c:v>0.59317424360122806</c:v>
                </c:pt>
                <c:pt idx="8">
                  <c:v>0.51598342601167124</c:v>
                </c:pt>
                <c:pt idx="9">
                  <c:v>0.62576001388306568</c:v>
                </c:pt>
                <c:pt idx="10">
                  <c:v>0.56795829220660621</c:v>
                </c:pt>
              </c:numCache>
            </c:numRef>
          </c:xVal>
          <c:yVal>
            <c:numRef>
              <c:f>'разделение районов по Кэс и Кан'!$I$69:$I$80</c:f>
              <c:numCache>
                <c:formatCode>0.00</c:formatCode>
                <c:ptCount val="12"/>
                <c:pt idx="0">
                  <c:v>0.3513926696030662</c:v>
                </c:pt>
                <c:pt idx="1">
                  <c:v>0.65965842388186868</c:v>
                </c:pt>
                <c:pt idx="2">
                  <c:v>0.44050926763181053</c:v>
                </c:pt>
                <c:pt idx="3">
                  <c:v>0.55569893747493437</c:v>
                </c:pt>
                <c:pt idx="4">
                  <c:v>0.33646220856399328</c:v>
                </c:pt>
                <c:pt idx="5">
                  <c:v>0.45016952894896267</c:v>
                </c:pt>
                <c:pt idx="6">
                  <c:v>0.51074907494956712</c:v>
                </c:pt>
                <c:pt idx="7">
                  <c:v>0.47900422675474585</c:v>
                </c:pt>
                <c:pt idx="8">
                  <c:v>0.52815102853059892</c:v>
                </c:pt>
                <c:pt idx="9">
                  <c:v>0.49348838937046713</c:v>
                </c:pt>
                <c:pt idx="10">
                  <c:v>0.4829414276922025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1-6D47-BD58-0E3FEECF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465567"/>
        <c:axId val="971236607"/>
      </c:scatterChart>
      <c:valAx>
        <c:axId val="960465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1236607"/>
        <c:crosses val="autoZero"/>
        <c:crossBetween val="midCat"/>
      </c:valAx>
      <c:valAx>
        <c:axId val="97123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046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Кэс и Кан'!$H$108:$H$117</c:f>
              <c:numCache>
                <c:formatCode>0.00</c:formatCode>
                <c:ptCount val="10"/>
                <c:pt idx="0">
                  <c:v>0.63017887825438923</c:v>
                </c:pt>
                <c:pt idx="1">
                  <c:v>0.6498851092651583</c:v>
                </c:pt>
                <c:pt idx="2">
                  <c:v>0.64768583756127385</c:v>
                </c:pt>
                <c:pt idx="3">
                  <c:v>0.66148600472109365</c:v>
                </c:pt>
                <c:pt idx="4">
                  <c:v>0.65449742506624053</c:v>
                </c:pt>
                <c:pt idx="5">
                  <c:v>0.6294390039961909</c:v>
                </c:pt>
                <c:pt idx="6">
                  <c:v>0.68679839988076918</c:v>
                </c:pt>
                <c:pt idx="7">
                  <c:v>0.67946985917042912</c:v>
                </c:pt>
                <c:pt idx="8">
                  <c:v>0.65782189028692561</c:v>
                </c:pt>
                <c:pt idx="9">
                  <c:v>0.62589100873663739</c:v>
                </c:pt>
              </c:numCache>
            </c:numRef>
          </c:xVal>
          <c:yVal>
            <c:numRef>
              <c:f>'разделение районов по Кэс и Кан'!$I$108:$I$117</c:f>
              <c:numCache>
                <c:formatCode>0.00</c:formatCode>
                <c:ptCount val="10"/>
                <c:pt idx="0">
                  <c:v>0.4801993648685226</c:v>
                </c:pt>
                <c:pt idx="1">
                  <c:v>0.62541080412217076</c:v>
                </c:pt>
                <c:pt idx="2">
                  <c:v>0.48993445868764107</c:v>
                </c:pt>
                <c:pt idx="3">
                  <c:v>0.55011768003758343</c:v>
                </c:pt>
                <c:pt idx="4">
                  <c:v>0.34806687531110442</c:v>
                </c:pt>
                <c:pt idx="5">
                  <c:v>0.56947418805532113</c:v>
                </c:pt>
                <c:pt idx="6">
                  <c:v>0.60362751527474134</c:v>
                </c:pt>
                <c:pt idx="7">
                  <c:v>0.37394997869249436</c:v>
                </c:pt>
                <c:pt idx="8">
                  <c:v>0.70492367069680895</c:v>
                </c:pt>
                <c:pt idx="9">
                  <c:v>0.41981772369091136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51-EB43-983A-863AECA0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289551"/>
        <c:axId val="972026223"/>
      </c:scatterChart>
      <c:valAx>
        <c:axId val="912289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2026223"/>
        <c:crosses val="autoZero"/>
        <c:crossBetween val="midCat"/>
      </c:valAx>
      <c:valAx>
        <c:axId val="97202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2289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Лист1!$G$120:$G$140</c:f>
              <c:numCache>
                <c:formatCode>0</c:formatCode>
                <c:ptCount val="21"/>
                <c:pt idx="0">
                  <c:v>61664.234400000001</c:v>
                </c:pt>
                <c:pt idx="1">
                  <c:v>69362.128049999999</c:v>
                </c:pt>
                <c:pt idx="2">
                  <c:v>42977.260799999996</c:v>
                </c:pt>
                <c:pt idx="3">
                  <c:v>74954.167999999991</c:v>
                </c:pt>
                <c:pt idx="4">
                  <c:v>49877.515099999997</c:v>
                </c:pt>
                <c:pt idx="5">
                  <c:v>63727.882799999999</c:v>
                </c:pt>
                <c:pt idx="6">
                  <c:v>47862.069600000003</c:v>
                </c:pt>
                <c:pt idx="7">
                  <c:v>64610.456312500006</c:v>
                </c:pt>
                <c:pt idx="8">
                  <c:v>49123.766250000001</c:v>
                </c:pt>
                <c:pt idx="9">
                  <c:v>60612.605599999995</c:v>
                </c:pt>
                <c:pt idx="10">
                  <c:v>28646.569599999999</c:v>
                </c:pt>
                <c:pt idx="11">
                  <c:v>79439.167268749996</c:v>
                </c:pt>
                <c:pt idx="12">
                  <c:v>24335.292450000001</c:v>
                </c:pt>
                <c:pt idx="13">
                  <c:v>66805.902485937491</c:v>
                </c:pt>
                <c:pt idx="14">
                  <c:v>53428.009599999998</c:v>
                </c:pt>
                <c:pt idx="15">
                  <c:v>49933.252800000002</c:v>
                </c:pt>
                <c:pt idx="16">
                  <c:v>39703.415922656248</c:v>
                </c:pt>
                <c:pt idx="17">
                  <c:v>88422.077724999996</c:v>
                </c:pt>
                <c:pt idx="18">
                  <c:v>60361.950225000001</c:v>
                </c:pt>
                <c:pt idx="19">
                  <c:v>89679.795599999998</c:v>
                </c:pt>
                <c:pt idx="20">
                  <c:v>56691.787435937498</c:v>
                </c:pt>
              </c:numCache>
            </c:numRef>
          </c:xVal>
          <c:yVal>
            <c:numRef>
              <c:f>Лист1!$H$120:$H$140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91-6B43-AA7B-8046CA3E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951535"/>
        <c:axId val="582772719"/>
      </c:scatterChart>
      <c:valAx>
        <c:axId val="528951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2772719"/>
        <c:crosses val="autoZero"/>
        <c:crossBetween val="midCat"/>
      </c:valAx>
      <c:valAx>
        <c:axId val="5827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951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Кэс и Кан'!$H$132:$H$140</c:f>
              <c:numCache>
                <c:formatCode>0.00</c:formatCode>
                <c:ptCount val="9"/>
                <c:pt idx="0">
                  <c:v>0.57263498556859593</c:v>
                </c:pt>
                <c:pt idx="1">
                  <c:v>0.63017887825438923</c:v>
                </c:pt>
                <c:pt idx="2">
                  <c:v>0.6498851092651583</c:v>
                </c:pt>
                <c:pt idx="3">
                  <c:v>0.64768583756127385</c:v>
                </c:pt>
                <c:pt idx="4">
                  <c:v>0.66148600472109365</c:v>
                </c:pt>
                <c:pt idx="5">
                  <c:v>0.6294390039961909</c:v>
                </c:pt>
                <c:pt idx="6">
                  <c:v>0.68679839988076918</c:v>
                </c:pt>
                <c:pt idx="7">
                  <c:v>0.67946985917042912</c:v>
                </c:pt>
                <c:pt idx="8">
                  <c:v>0.65782189028692561</c:v>
                </c:pt>
              </c:numCache>
            </c:numRef>
          </c:xVal>
          <c:yVal>
            <c:numRef>
              <c:f>'разделение районов по Кэс и Кан'!$I$132:$I$140</c:f>
              <c:numCache>
                <c:formatCode>0.00</c:formatCode>
                <c:ptCount val="9"/>
                <c:pt idx="0">
                  <c:v>0.6465449079742287</c:v>
                </c:pt>
                <c:pt idx="1">
                  <c:v>0.4801993648685226</c:v>
                </c:pt>
                <c:pt idx="2">
                  <c:v>0.62541080412217076</c:v>
                </c:pt>
                <c:pt idx="3">
                  <c:v>0.48993445868764107</c:v>
                </c:pt>
                <c:pt idx="4">
                  <c:v>0.55011768003758343</c:v>
                </c:pt>
                <c:pt idx="5">
                  <c:v>0.56947418805532113</c:v>
                </c:pt>
                <c:pt idx="6">
                  <c:v>0.60362751527474134</c:v>
                </c:pt>
                <c:pt idx="7">
                  <c:v>0.37394997869249436</c:v>
                </c:pt>
                <c:pt idx="8">
                  <c:v>0.70492367069680917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E5-B34D-97F5-05E190D5D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325295"/>
        <c:axId val="966153919"/>
      </c:scatterChart>
      <c:valAx>
        <c:axId val="980325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6153919"/>
        <c:crosses val="autoZero"/>
        <c:crossBetween val="midCat"/>
      </c:valAx>
      <c:valAx>
        <c:axId val="96615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0325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Кэс и Кан'!$H$145:$H$156</c:f>
              <c:numCache>
                <c:formatCode>0.00</c:formatCode>
                <c:ptCount val="12"/>
                <c:pt idx="0">
                  <c:v>0.61512694162885717</c:v>
                </c:pt>
                <c:pt idx="1">
                  <c:v>0.5494570021700893</c:v>
                </c:pt>
                <c:pt idx="2">
                  <c:v>0.63315127010973615</c:v>
                </c:pt>
                <c:pt idx="3">
                  <c:v>0.65449742506624053</c:v>
                </c:pt>
                <c:pt idx="4">
                  <c:v>0.59218567285585144</c:v>
                </c:pt>
                <c:pt idx="5">
                  <c:v>0.53055279187068538</c:v>
                </c:pt>
                <c:pt idx="6">
                  <c:v>0.6084630567841357</c:v>
                </c:pt>
                <c:pt idx="7">
                  <c:v>0.59317424360122806</c:v>
                </c:pt>
                <c:pt idx="8">
                  <c:v>0.51598342601167124</c:v>
                </c:pt>
                <c:pt idx="9">
                  <c:v>0.62576001388306568</c:v>
                </c:pt>
                <c:pt idx="10">
                  <c:v>0.56795829220660621</c:v>
                </c:pt>
                <c:pt idx="11">
                  <c:v>0.62589100873663739</c:v>
                </c:pt>
              </c:numCache>
            </c:numRef>
          </c:xVal>
          <c:yVal>
            <c:numRef>
              <c:f>'разделение районов по Кэс и Кан'!$I$145:$I$156</c:f>
              <c:numCache>
                <c:formatCode>0.00</c:formatCode>
                <c:ptCount val="12"/>
                <c:pt idx="0">
                  <c:v>0.65965842388186868</c:v>
                </c:pt>
                <c:pt idx="1">
                  <c:v>0.44050926763181053</c:v>
                </c:pt>
                <c:pt idx="2">
                  <c:v>0.55569893747493437</c:v>
                </c:pt>
                <c:pt idx="3">
                  <c:v>0.56604539648205787</c:v>
                </c:pt>
                <c:pt idx="4">
                  <c:v>0.33646220856399328</c:v>
                </c:pt>
                <c:pt idx="5">
                  <c:v>0.45016952894896267</c:v>
                </c:pt>
                <c:pt idx="6">
                  <c:v>0.51074907494956712</c:v>
                </c:pt>
                <c:pt idx="7">
                  <c:v>0.47900422675474585</c:v>
                </c:pt>
                <c:pt idx="8">
                  <c:v>0.52815102853059892</c:v>
                </c:pt>
                <c:pt idx="9">
                  <c:v>0.49348838937046713</c:v>
                </c:pt>
                <c:pt idx="10">
                  <c:v>0.4829414276922025</c:v>
                </c:pt>
                <c:pt idx="11">
                  <c:v>0.52432846224287299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ED-4342-AF99-DA343FA9F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795151"/>
        <c:axId val="912815919"/>
      </c:scatterChart>
      <c:valAx>
        <c:axId val="980795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2815919"/>
        <c:crosses val="autoZero"/>
        <c:crossBetween val="midCat"/>
      </c:valAx>
      <c:valAx>
        <c:axId val="91281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0795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'разделение районов по Кэс и Кан'!$Q$69:$Q$79</c:f>
              <c:numCache>
                <c:formatCode>0.00</c:formatCode>
                <c:ptCount val="11"/>
                <c:pt idx="0">
                  <c:v>0.3513926696030662</c:v>
                </c:pt>
                <c:pt idx="1">
                  <c:v>0.65965842388186868</c:v>
                </c:pt>
                <c:pt idx="2">
                  <c:v>0.44050926763181053</c:v>
                </c:pt>
                <c:pt idx="3">
                  <c:v>0.55569893747493437</c:v>
                </c:pt>
                <c:pt idx="4">
                  <c:v>0.33646220856399328</c:v>
                </c:pt>
                <c:pt idx="5">
                  <c:v>0.45016952894896267</c:v>
                </c:pt>
                <c:pt idx="6">
                  <c:v>0.51074907494956712</c:v>
                </c:pt>
                <c:pt idx="7">
                  <c:v>0.47900422675474585</c:v>
                </c:pt>
                <c:pt idx="8">
                  <c:v>0.52815102853059892</c:v>
                </c:pt>
                <c:pt idx="9">
                  <c:v>0.49348838937046713</c:v>
                </c:pt>
                <c:pt idx="10">
                  <c:v>0.4829414276922025</c:v>
                </c:pt>
              </c:numCache>
            </c:numRef>
          </c:xVal>
          <c:yVal>
            <c:numRef>
              <c:f>'разделение районов по Кэс и Кан'!$R$69:$R$79</c:f>
              <c:numCache>
                <c:formatCode>General</c:formatCode>
                <c:ptCount val="11"/>
                <c:pt idx="0">
                  <c:v>3.53</c:v>
                </c:pt>
                <c:pt idx="1">
                  <c:v>3.41</c:v>
                </c:pt>
                <c:pt idx="2">
                  <c:v>3.35</c:v>
                </c:pt>
                <c:pt idx="3">
                  <c:v>3.41</c:v>
                </c:pt>
                <c:pt idx="4">
                  <c:v>3.46</c:v>
                </c:pt>
                <c:pt idx="5">
                  <c:v>3.29</c:v>
                </c:pt>
                <c:pt idx="6">
                  <c:v>3.38</c:v>
                </c:pt>
                <c:pt idx="7">
                  <c:v>3.46</c:v>
                </c:pt>
                <c:pt idx="8">
                  <c:v>3.46</c:v>
                </c:pt>
                <c:pt idx="9">
                  <c:v>3.47</c:v>
                </c:pt>
                <c:pt idx="10">
                  <c:v>3.26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92-BC40-99C5-97E0C9835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691279"/>
        <c:axId val="959236399"/>
      </c:scatterChart>
      <c:valAx>
        <c:axId val="958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9236399"/>
        <c:crosses val="autoZero"/>
        <c:crossBetween val="midCat"/>
      </c:valAx>
      <c:valAx>
        <c:axId val="95923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869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Итог!$T$5:$T$26</c:f>
              <c:numCache>
                <c:formatCode>0.00</c:formatCode>
                <c:ptCount val="22"/>
                <c:pt idx="0">
                  <c:v>35.753429991884531</c:v>
                </c:pt>
                <c:pt idx="1">
                  <c:v>232.05628245539862</c:v>
                </c:pt>
                <c:pt idx="2">
                  <c:v>39.351792917159003</c:v>
                </c:pt>
                <c:pt idx="3">
                  <c:v>39.381513133118887</c:v>
                </c:pt>
                <c:pt idx="4">
                  <c:v>14.769072545003231</c:v>
                </c:pt>
                <c:pt idx="5">
                  <c:v>24.450177375886124</c:v>
                </c:pt>
                <c:pt idx="7">
                  <c:v>34.301837647153185</c:v>
                </c:pt>
                <c:pt idx="8">
                  <c:v>118.28108133181269</c:v>
                </c:pt>
                <c:pt idx="9">
                  <c:v>25.962115289027228</c:v>
                </c:pt>
                <c:pt idx="10">
                  <c:v>26.724941617964816</c:v>
                </c:pt>
                <c:pt idx="11">
                  <c:v>14.499557967047117</c:v>
                </c:pt>
                <c:pt idx="12">
                  <c:v>21.530614772210996</c:v>
                </c:pt>
                <c:pt idx="13">
                  <c:v>30.443091437528505</c:v>
                </c:pt>
                <c:pt idx="14">
                  <c:v>30.243432889433937</c:v>
                </c:pt>
                <c:pt idx="15">
                  <c:v>20.069377548923573</c:v>
                </c:pt>
                <c:pt idx="16">
                  <c:v>39.208494258390346</c:v>
                </c:pt>
                <c:pt idx="17">
                  <c:v>17.453375886631136</c:v>
                </c:pt>
                <c:pt idx="19">
                  <c:v>25.845169672313343</c:v>
                </c:pt>
                <c:pt idx="20">
                  <c:v>49.071333650092051</c:v>
                </c:pt>
                <c:pt idx="21">
                  <c:v>53.117450702292729</c:v>
                </c:pt>
              </c:numCache>
            </c:numRef>
          </c:xVal>
          <c:yVal>
            <c:numRef>
              <c:f>Итог!$U$5:$U$26</c:f>
              <c:numCache>
                <c:formatCode>0.00</c:formatCode>
                <c:ptCount val="22"/>
                <c:pt idx="0">
                  <c:v>0.352863576724185</c:v>
                </c:pt>
                <c:pt idx="1">
                  <c:v>0.5907055745459513</c:v>
                </c:pt>
                <c:pt idx="2">
                  <c:v>0.73328730914651441</c:v>
                </c:pt>
                <c:pt idx="3">
                  <c:v>0.45155433820343693</c:v>
                </c:pt>
                <c:pt idx="4">
                  <c:v>0.37393594012682424</c:v>
                </c:pt>
                <c:pt idx="5">
                  <c:v>0.50975501149463465</c:v>
                </c:pt>
                <c:pt idx="7">
                  <c:v>0.63327752970096141</c:v>
                </c:pt>
                <c:pt idx="8">
                  <c:v>0.5200475876154379</c:v>
                </c:pt>
                <c:pt idx="9">
                  <c:v>0.65048132041628604</c:v>
                </c:pt>
                <c:pt idx="10">
                  <c:v>0.42971165632590946</c:v>
                </c:pt>
                <c:pt idx="11">
                  <c:v>0.33997907990919085</c:v>
                </c:pt>
                <c:pt idx="12">
                  <c:v>0.45785882334091998</c:v>
                </c:pt>
                <c:pt idx="13">
                  <c:v>0.57672863815663911</c:v>
                </c:pt>
                <c:pt idx="14">
                  <c:v>0.51541693967006053</c:v>
                </c:pt>
                <c:pt idx="15">
                  <c:v>0.39574456117654933</c:v>
                </c:pt>
                <c:pt idx="16">
                  <c:v>0.62351435732600669</c:v>
                </c:pt>
                <c:pt idx="17">
                  <c:v>0.29427958109286401</c:v>
                </c:pt>
                <c:pt idx="19">
                  <c:v>0.52902387708382315</c:v>
                </c:pt>
                <c:pt idx="20">
                  <c:v>0.52669050621301783</c:v>
                </c:pt>
                <c:pt idx="21">
                  <c:v>0.57838999935156821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F9-B247-BA44-6766E79C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704352"/>
        <c:axId val="1418224160"/>
      </c:scatterChart>
      <c:valAx>
        <c:axId val="141770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8224160"/>
        <c:crosses val="autoZero"/>
        <c:crossBetween val="midCat"/>
      </c:valAx>
      <c:valAx>
        <c:axId val="14182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770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Итог!$S$89:$S$108</c:f>
              <c:numCache>
                <c:formatCode>0.00</c:formatCode>
                <c:ptCount val="20"/>
                <c:pt idx="0">
                  <c:v>14.499557967047117</c:v>
                </c:pt>
                <c:pt idx="1">
                  <c:v>14.769072545003231</c:v>
                </c:pt>
                <c:pt idx="2">
                  <c:v>17.453375886631136</c:v>
                </c:pt>
                <c:pt idx="3">
                  <c:v>20.069377548923573</c:v>
                </c:pt>
                <c:pt idx="4">
                  <c:v>21.530614772210996</c:v>
                </c:pt>
                <c:pt idx="5">
                  <c:v>24.450177375886124</c:v>
                </c:pt>
                <c:pt idx="6">
                  <c:v>25.845169672313343</c:v>
                </c:pt>
                <c:pt idx="7">
                  <c:v>25.962115289027228</c:v>
                </c:pt>
                <c:pt idx="8">
                  <c:v>26.724941617964816</c:v>
                </c:pt>
                <c:pt idx="9">
                  <c:v>30.243432889433937</c:v>
                </c:pt>
                <c:pt idx="10">
                  <c:v>30.443091437528505</c:v>
                </c:pt>
                <c:pt idx="11">
                  <c:v>34.301837647153185</c:v>
                </c:pt>
                <c:pt idx="12">
                  <c:v>35.753429991884531</c:v>
                </c:pt>
                <c:pt idx="13">
                  <c:v>39.208494258390346</c:v>
                </c:pt>
                <c:pt idx="14">
                  <c:v>39.351792917159003</c:v>
                </c:pt>
                <c:pt idx="15">
                  <c:v>39.381513133118887</c:v>
                </c:pt>
                <c:pt idx="16">
                  <c:v>49.071333650092051</c:v>
                </c:pt>
                <c:pt idx="17">
                  <c:v>53.117450702292729</c:v>
                </c:pt>
                <c:pt idx="18">
                  <c:v>118.28108133181269</c:v>
                </c:pt>
                <c:pt idx="19">
                  <c:v>232.05628245539862</c:v>
                </c:pt>
              </c:numCache>
            </c:numRef>
          </c:xVal>
          <c:yVal>
            <c:numRef>
              <c:f>Итог!$T$89:$T$108</c:f>
              <c:numCache>
                <c:formatCode>0.00</c:formatCode>
                <c:ptCount val="20"/>
                <c:pt idx="0">
                  <c:v>3.6585365853658534E-2</c:v>
                </c:pt>
                <c:pt idx="1">
                  <c:v>8.5365853658536592E-2</c:v>
                </c:pt>
                <c:pt idx="2">
                  <c:v>0.13414634146341464</c:v>
                </c:pt>
                <c:pt idx="3">
                  <c:v>0.18292682926829268</c:v>
                </c:pt>
                <c:pt idx="4">
                  <c:v>0.23170731707317074</c:v>
                </c:pt>
                <c:pt idx="5">
                  <c:v>0.28048780487804881</c:v>
                </c:pt>
                <c:pt idx="6">
                  <c:v>0.32926829268292684</c:v>
                </c:pt>
                <c:pt idx="7">
                  <c:v>0.37804878048780488</c:v>
                </c:pt>
                <c:pt idx="8">
                  <c:v>0.42682926829268292</c:v>
                </c:pt>
                <c:pt idx="9">
                  <c:v>0.47560975609756095</c:v>
                </c:pt>
                <c:pt idx="10">
                  <c:v>0.52439024390243905</c:v>
                </c:pt>
                <c:pt idx="11">
                  <c:v>0.57317073170731703</c:v>
                </c:pt>
                <c:pt idx="12">
                  <c:v>0.62195121951219512</c:v>
                </c:pt>
                <c:pt idx="13">
                  <c:v>0.67073170731707321</c:v>
                </c:pt>
                <c:pt idx="14">
                  <c:v>0.71951219512195119</c:v>
                </c:pt>
                <c:pt idx="15">
                  <c:v>0.76829268292682928</c:v>
                </c:pt>
                <c:pt idx="16">
                  <c:v>0.81707317073170727</c:v>
                </c:pt>
                <c:pt idx="17">
                  <c:v>0.86585365853658536</c:v>
                </c:pt>
                <c:pt idx="18">
                  <c:v>0.91463414634146345</c:v>
                </c:pt>
                <c:pt idx="19">
                  <c:v>0.96341463414634143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6A-B64D-BDEF-0EDC2BEAE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209088"/>
        <c:axId val="1379827760"/>
      </c:scatterChart>
      <c:valAx>
        <c:axId val="138320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плотность населения, чел./км2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79827760"/>
        <c:crosses val="autoZero"/>
        <c:crossBetween val="midCat"/>
      </c:valAx>
      <c:valAx>
        <c:axId val="13798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вероятность непревышения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8320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Итог!$I$36:$I$57</c:f>
              <c:numCache>
                <c:formatCode>0.00</c:formatCode>
                <c:ptCount val="22"/>
                <c:pt idx="0">
                  <c:v>35.753429991884531</c:v>
                </c:pt>
                <c:pt idx="1">
                  <c:v>232.05628245539862</c:v>
                </c:pt>
                <c:pt idx="2">
                  <c:v>39.351792917159003</c:v>
                </c:pt>
                <c:pt idx="3">
                  <c:v>39.381513133118887</c:v>
                </c:pt>
                <c:pt idx="4">
                  <c:v>14.769072545003231</c:v>
                </c:pt>
                <c:pt idx="5">
                  <c:v>24.450177375886124</c:v>
                </c:pt>
                <c:pt idx="7">
                  <c:v>34.301837647153185</c:v>
                </c:pt>
                <c:pt idx="8">
                  <c:v>118.28108133181269</c:v>
                </c:pt>
                <c:pt idx="9">
                  <c:v>25.962115289027228</c:v>
                </c:pt>
                <c:pt idx="10">
                  <c:v>26.724941617964816</c:v>
                </c:pt>
                <c:pt idx="11">
                  <c:v>14.499557967047117</c:v>
                </c:pt>
                <c:pt idx="12">
                  <c:v>21.530614772210996</c:v>
                </c:pt>
                <c:pt idx="13">
                  <c:v>30.443091437528505</c:v>
                </c:pt>
                <c:pt idx="14">
                  <c:v>30.243432889433937</c:v>
                </c:pt>
                <c:pt idx="15">
                  <c:v>20.069377548923573</c:v>
                </c:pt>
                <c:pt idx="16">
                  <c:v>39.208494258390346</c:v>
                </c:pt>
                <c:pt idx="17">
                  <c:v>17.453375886631136</c:v>
                </c:pt>
                <c:pt idx="19">
                  <c:v>25.845169672313343</c:v>
                </c:pt>
                <c:pt idx="20">
                  <c:v>49.071333650092051</c:v>
                </c:pt>
                <c:pt idx="21">
                  <c:v>53.117450702292729</c:v>
                </c:pt>
              </c:numCache>
            </c:numRef>
          </c:xVal>
          <c:yVal>
            <c:numRef>
              <c:f>Итог!$J$36:$J$57</c:f>
              <c:numCache>
                <c:formatCode>0.00</c:formatCode>
                <c:ptCount val="22"/>
                <c:pt idx="0">
                  <c:v>0.64654490797422859</c:v>
                </c:pt>
                <c:pt idx="1">
                  <c:v>0.48019936486852255</c:v>
                </c:pt>
                <c:pt idx="2">
                  <c:v>0.26512575091018759</c:v>
                </c:pt>
                <c:pt idx="3">
                  <c:v>0.54788109281862918</c:v>
                </c:pt>
                <c:pt idx="4">
                  <c:v>0.62541080412217065</c:v>
                </c:pt>
                <c:pt idx="5">
                  <c:v>0.48993445868764107</c:v>
                </c:pt>
                <c:pt idx="7">
                  <c:v>0.36409115963153005</c:v>
                </c:pt>
                <c:pt idx="8">
                  <c:v>0.55011768003758343</c:v>
                </c:pt>
                <c:pt idx="9">
                  <c:v>0.34806687531110442</c:v>
                </c:pt>
                <c:pt idx="10">
                  <c:v>0.56947418805532113</c:v>
                </c:pt>
                <c:pt idx="11">
                  <c:v>0.65983602203335789</c:v>
                </c:pt>
                <c:pt idx="12">
                  <c:v>0.54137466387204758</c:v>
                </c:pt>
                <c:pt idx="13">
                  <c:v>0.4211111761916142</c:v>
                </c:pt>
                <c:pt idx="14">
                  <c:v>0.48319340764949942</c:v>
                </c:pt>
                <c:pt idx="15">
                  <c:v>0.60362751527474146</c:v>
                </c:pt>
                <c:pt idx="16">
                  <c:v>0.3739499786924943</c:v>
                </c:pt>
                <c:pt idx="17">
                  <c:v>0.70492367069680928</c:v>
                </c:pt>
                <c:pt idx="19">
                  <c:v>0.47013825772671558</c:v>
                </c:pt>
                <c:pt idx="20">
                  <c:v>0.47262302130641615</c:v>
                </c:pt>
                <c:pt idx="21">
                  <c:v>0.41981772369091136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4-9740-958A-0F687726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139776"/>
        <c:axId val="1376012496"/>
      </c:scatterChart>
      <c:valAx>
        <c:axId val="137713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6012496"/>
        <c:crosses val="autoZero"/>
        <c:crossBetween val="midCat"/>
      </c:valAx>
      <c:valAx>
        <c:axId val="137601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7139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Итог!$S$89:$S$108</c:f>
              <c:numCache>
                <c:formatCode>0.00</c:formatCode>
                <c:ptCount val="20"/>
                <c:pt idx="0">
                  <c:v>14.499557967047117</c:v>
                </c:pt>
                <c:pt idx="1">
                  <c:v>14.769072545003231</c:v>
                </c:pt>
                <c:pt idx="2">
                  <c:v>17.453375886631136</c:v>
                </c:pt>
                <c:pt idx="3">
                  <c:v>20.069377548923573</c:v>
                </c:pt>
                <c:pt idx="4">
                  <c:v>21.530614772210996</c:v>
                </c:pt>
                <c:pt idx="5">
                  <c:v>24.450177375886124</c:v>
                </c:pt>
                <c:pt idx="6">
                  <c:v>25.845169672313343</c:v>
                </c:pt>
                <c:pt idx="7">
                  <c:v>25.962115289027228</c:v>
                </c:pt>
                <c:pt idx="8">
                  <c:v>26.724941617964816</c:v>
                </c:pt>
                <c:pt idx="9">
                  <c:v>30.243432889433937</c:v>
                </c:pt>
                <c:pt idx="10">
                  <c:v>30.443091437528505</c:v>
                </c:pt>
                <c:pt idx="11">
                  <c:v>34.301837647153185</c:v>
                </c:pt>
                <c:pt idx="12">
                  <c:v>35.753429991884531</c:v>
                </c:pt>
                <c:pt idx="13">
                  <c:v>39.208494258390346</c:v>
                </c:pt>
                <c:pt idx="14">
                  <c:v>39.351792917159003</c:v>
                </c:pt>
                <c:pt idx="15">
                  <c:v>39.381513133118887</c:v>
                </c:pt>
                <c:pt idx="16">
                  <c:v>49.071333650092051</c:v>
                </c:pt>
                <c:pt idx="17">
                  <c:v>53.117450702292729</c:v>
                </c:pt>
                <c:pt idx="18">
                  <c:v>118.28108133181269</c:v>
                </c:pt>
                <c:pt idx="19">
                  <c:v>232.05628245539862</c:v>
                </c:pt>
              </c:numCache>
            </c:numRef>
          </c:xVal>
          <c:yVal>
            <c:numRef>
              <c:f>Итог!$T$89:$T$108</c:f>
              <c:numCache>
                <c:formatCode>0.00</c:formatCode>
                <c:ptCount val="20"/>
                <c:pt idx="0">
                  <c:v>3.6585365853658534E-2</c:v>
                </c:pt>
                <c:pt idx="1">
                  <c:v>8.5365853658536592E-2</c:v>
                </c:pt>
                <c:pt idx="2">
                  <c:v>0.13414634146341464</c:v>
                </c:pt>
                <c:pt idx="3">
                  <c:v>0.18292682926829268</c:v>
                </c:pt>
                <c:pt idx="4">
                  <c:v>0.23170731707317074</c:v>
                </c:pt>
                <c:pt idx="5">
                  <c:v>0.28048780487804881</c:v>
                </c:pt>
                <c:pt idx="6">
                  <c:v>0.32926829268292684</c:v>
                </c:pt>
                <c:pt idx="7">
                  <c:v>0.37804878048780488</c:v>
                </c:pt>
                <c:pt idx="8">
                  <c:v>0.42682926829268292</c:v>
                </c:pt>
                <c:pt idx="9">
                  <c:v>0.47560975609756095</c:v>
                </c:pt>
                <c:pt idx="10">
                  <c:v>0.52439024390243905</c:v>
                </c:pt>
                <c:pt idx="11">
                  <c:v>0.57317073170731703</c:v>
                </c:pt>
                <c:pt idx="12">
                  <c:v>0.62195121951219512</c:v>
                </c:pt>
                <c:pt idx="13">
                  <c:v>0.67073170731707321</c:v>
                </c:pt>
                <c:pt idx="14">
                  <c:v>0.71951219512195119</c:v>
                </c:pt>
                <c:pt idx="15">
                  <c:v>0.76829268292682928</c:v>
                </c:pt>
                <c:pt idx="16">
                  <c:v>0.81707317073170727</c:v>
                </c:pt>
                <c:pt idx="17">
                  <c:v>0.86585365853658536</c:v>
                </c:pt>
                <c:pt idx="18">
                  <c:v>0.91463414634146345</c:v>
                </c:pt>
                <c:pt idx="19">
                  <c:v>0.96341463414634143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6A-B64D-BDEF-0EDC2BEAE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209088"/>
        <c:axId val="1379827760"/>
      </c:scatterChart>
      <c:valAx>
        <c:axId val="138320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плотность населения, чел./км2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79827760"/>
        <c:crosses val="autoZero"/>
        <c:crossBetween val="midCat"/>
      </c:valAx>
      <c:valAx>
        <c:axId val="13798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вероятность непревышения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8320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Итог!$AO$9:$AO$28</c:f>
              <c:numCache>
                <c:formatCode>General</c:formatCode>
                <c:ptCount val="20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3.47</c:v>
                </c:pt>
                <c:pt idx="18">
                  <c:v>3.26</c:v>
                </c:pt>
                <c:pt idx="19">
                  <c:v>3.49</c:v>
                </c:pt>
              </c:numCache>
            </c:numRef>
          </c:xVal>
          <c:yVal>
            <c:numRef>
              <c:f>Итог!$AP$9:$AP$28</c:f>
              <c:numCache>
                <c:formatCode>0.00</c:formatCode>
                <c:ptCount val="20"/>
                <c:pt idx="0">
                  <c:v>0.352863576724185</c:v>
                </c:pt>
                <c:pt idx="1">
                  <c:v>0.5907055745459513</c:v>
                </c:pt>
                <c:pt idx="2">
                  <c:v>0.73328730914651441</c:v>
                </c:pt>
                <c:pt idx="3">
                  <c:v>0.45155433820343693</c:v>
                </c:pt>
                <c:pt idx="4">
                  <c:v>0.37393594012682424</c:v>
                </c:pt>
                <c:pt idx="5">
                  <c:v>0.50975501149463465</c:v>
                </c:pt>
                <c:pt idx="6">
                  <c:v>0.63327752970096141</c:v>
                </c:pt>
                <c:pt idx="7">
                  <c:v>0.5200475876154379</c:v>
                </c:pt>
                <c:pt idx="8">
                  <c:v>0.65048132041628604</c:v>
                </c:pt>
                <c:pt idx="9">
                  <c:v>0.42971165632590946</c:v>
                </c:pt>
                <c:pt idx="10">
                  <c:v>0.33997907990919085</c:v>
                </c:pt>
                <c:pt idx="11">
                  <c:v>0.45785882334092021</c:v>
                </c:pt>
                <c:pt idx="12">
                  <c:v>0.57672863815663911</c:v>
                </c:pt>
                <c:pt idx="13">
                  <c:v>0.51541693967006053</c:v>
                </c:pt>
                <c:pt idx="14">
                  <c:v>0.39574456117654933</c:v>
                </c:pt>
                <c:pt idx="15">
                  <c:v>0.62351435732600669</c:v>
                </c:pt>
                <c:pt idx="16">
                  <c:v>0.29427958109286401</c:v>
                </c:pt>
                <c:pt idx="17">
                  <c:v>0.52902387708382315</c:v>
                </c:pt>
                <c:pt idx="18">
                  <c:v>0.52669050621301783</c:v>
                </c:pt>
                <c:pt idx="19">
                  <c:v>0.57838999935156821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71-EA4F-B259-CAB5494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433552"/>
        <c:axId val="1413163888"/>
      </c:scatterChart>
      <c:valAx>
        <c:axId val="136643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3163888"/>
        <c:crosses val="autoZero"/>
        <c:crossBetween val="midCat"/>
      </c:valAx>
      <c:valAx>
        <c:axId val="14131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6433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Итог!$AT$41:$AT$60</c:f>
              <c:numCache>
                <c:formatCode>General</c:formatCode>
                <c:ptCount val="20"/>
                <c:pt idx="0">
                  <c:v>3.26</c:v>
                </c:pt>
                <c:pt idx="1">
                  <c:v>3.29</c:v>
                </c:pt>
                <c:pt idx="2">
                  <c:v>3.35</c:v>
                </c:pt>
                <c:pt idx="3">
                  <c:v>3.38</c:v>
                </c:pt>
                <c:pt idx="4">
                  <c:v>3.41</c:v>
                </c:pt>
                <c:pt idx="5">
                  <c:v>3.41</c:v>
                </c:pt>
                <c:pt idx="6">
                  <c:v>3.46</c:v>
                </c:pt>
                <c:pt idx="7">
                  <c:v>3.46</c:v>
                </c:pt>
                <c:pt idx="8">
                  <c:v>3.47</c:v>
                </c:pt>
                <c:pt idx="9">
                  <c:v>3.47</c:v>
                </c:pt>
                <c:pt idx="10">
                  <c:v>3.49</c:v>
                </c:pt>
                <c:pt idx="11">
                  <c:v>3.52</c:v>
                </c:pt>
                <c:pt idx="12">
                  <c:v>3.53</c:v>
                </c:pt>
                <c:pt idx="13">
                  <c:v>3.53</c:v>
                </c:pt>
                <c:pt idx="14">
                  <c:v>3.57</c:v>
                </c:pt>
                <c:pt idx="15">
                  <c:v>3.59</c:v>
                </c:pt>
                <c:pt idx="16">
                  <c:v>3.59</c:v>
                </c:pt>
                <c:pt idx="17">
                  <c:v>3.63</c:v>
                </c:pt>
                <c:pt idx="18">
                  <c:v>3.64</c:v>
                </c:pt>
                <c:pt idx="19">
                  <c:v>3.7</c:v>
                </c:pt>
              </c:numCache>
            </c:numRef>
          </c:xVal>
          <c:yVal>
            <c:numRef>
              <c:f>Итог!$AU$41:$AU$60</c:f>
              <c:numCache>
                <c:formatCode>0.00</c:formatCode>
                <c:ptCount val="20"/>
                <c:pt idx="0">
                  <c:v>3.6585365853658534E-2</c:v>
                </c:pt>
                <c:pt idx="1">
                  <c:v>8.5365853658536592E-2</c:v>
                </c:pt>
                <c:pt idx="2">
                  <c:v>0.13414634146341464</c:v>
                </c:pt>
                <c:pt idx="3">
                  <c:v>0.18292682926829268</c:v>
                </c:pt>
                <c:pt idx="4">
                  <c:v>0.23170731707317074</c:v>
                </c:pt>
                <c:pt idx="5">
                  <c:v>0.28048780487804881</c:v>
                </c:pt>
                <c:pt idx="6">
                  <c:v>0.32926829268292684</c:v>
                </c:pt>
                <c:pt idx="7">
                  <c:v>0.37804878048780488</c:v>
                </c:pt>
                <c:pt idx="8">
                  <c:v>0.42682926829268292</c:v>
                </c:pt>
                <c:pt idx="9">
                  <c:v>0.47560975609756095</c:v>
                </c:pt>
                <c:pt idx="10">
                  <c:v>0.52439024390243905</c:v>
                </c:pt>
                <c:pt idx="11">
                  <c:v>0.57317073170731703</c:v>
                </c:pt>
                <c:pt idx="12">
                  <c:v>0.62195121951219512</c:v>
                </c:pt>
                <c:pt idx="13">
                  <c:v>0.67073170731707321</c:v>
                </c:pt>
                <c:pt idx="14">
                  <c:v>0.71951219512195119</c:v>
                </c:pt>
                <c:pt idx="15">
                  <c:v>0.76829268292682928</c:v>
                </c:pt>
                <c:pt idx="16">
                  <c:v>0.81707317073170727</c:v>
                </c:pt>
                <c:pt idx="17">
                  <c:v>0.86585365853658536</c:v>
                </c:pt>
                <c:pt idx="18">
                  <c:v>0.91463414634146345</c:v>
                </c:pt>
                <c:pt idx="19">
                  <c:v>0.96341463414634143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48-134F-9084-14C86A5C2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414352"/>
        <c:axId val="1376858880"/>
      </c:scatterChart>
      <c:valAx>
        <c:axId val="14184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Кан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76858880"/>
        <c:crosses val="autoZero"/>
        <c:crossBetween val="midCat"/>
      </c:valAx>
      <c:valAx>
        <c:axId val="137685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вероятность непревышения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1841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Лист1!$G$62:$G$82</c:f>
              <c:numCache>
                <c:formatCode>0</c:formatCode>
                <c:ptCount val="21"/>
                <c:pt idx="0">
                  <c:v>113459.1020367187</c:v>
                </c:pt>
                <c:pt idx="1">
                  <c:v>69539.039074999993</c:v>
                </c:pt>
                <c:pt idx="2">
                  <c:v>17273.149450000001</c:v>
                </c:pt>
                <c:pt idx="3">
                  <c:v>93223.853600000002</c:v>
                </c:pt>
                <c:pt idx="4">
                  <c:v>84446.347039062501</c:v>
                </c:pt>
                <c:pt idx="5">
                  <c:v>62883.483200000002</c:v>
                </c:pt>
                <c:pt idx="6">
                  <c:v>31358.9882</c:v>
                </c:pt>
                <c:pt idx="7">
                  <c:v>83596.370599999995</c:v>
                </c:pt>
                <c:pt idx="8">
                  <c:v>30206.686474999999</c:v>
                </c:pt>
                <c:pt idx="9">
                  <c:v>83033.673200000005</c:v>
                </c:pt>
                <c:pt idx="10">
                  <c:v>56178.786349999995</c:v>
                </c:pt>
                <c:pt idx="11">
                  <c:v>95533.681674999985</c:v>
                </c:pt>
                <c:pt idx="12">
                  <c:v>20064.3802</c:v>
                </c:pt>
                <c:pt idx="13">
                  <c:v>67390.160400000008</c:v>
                </c:pt>
                <c:pt idx="14">
                  <c:v>83265.283599999995</c:v>
                </c:pt>
                <c:pt idx="15">
                  <c:v>33230.465500000006</c:v>
                </c:pt>
                <c:pt idx="16">
                  <c:v>96069.176187499994</c:v>
                </c:pt>
                <c:pt idx="17">
                  <c:v>69337.565999999992</c:v>
                </c:pt>
                <c:pt idx="18">
                  <c:v>57505.83544218749</c:v>
                </c:pt>
                <c:pt idx="19">
                  <c:v>87763.719399999987</c:v>
                </c:pt>
                <c:pt idx="20">
                  <c:v>45391.8085078125</c:v>
                </c:pt>
              </c:numCache>
            </c:numRef>
          </c:xVal>
          <c:yVal>
            <c:numRef>
              <c:f>Лист1!$H$62:$H$82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4-DB4A-B88D-A7639AB4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278767"/>
        <c:axId val="557787167"/>
      </c:scatterChart>
      <c:valAx>
        <c:axId val="55727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87167"/>
        <c:crosses val="autoZero"/>
        <c:crossBetween val="midCat"/>
      </c:valAx>
      <c:valAx>
        <c:axId val="55778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2787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Лист1!$G$146:$G$166</c:f>
              <c:numCache>
                <c:formatCode>0</c:formatCode>
                <c:ptCount val="21"/>
                <c:pt idx="0">
                  <c:v>258.1225203125</c:v>
                </c:pt>
                <c:pt idx="1">
                  <c:v>5628.9518500000004</c:v>
                </c:pt>
                <c:pt idx="2">
                  <c:v>4796.9793</c:v>
                </c:pt>
                <c:pt idx="3">
                  <c:v>1879.356771875</c:v>
                </c:pt>
                <c:pt idx="4">
                  <c:v>613.33661249999989</c:v>
                </c:pt>
                <c:pt idx="5">
                  <c:v>1699.5843499999999</c:v>
                </c:pt>
                <c:pt idx="6">
                  <c:v>6681.8050750000002</c:v>
                </c:pt>
                <c:pt idx="7">
                  <c:v>3632.4711874999998</c:v>
                </c:pt>
                <c:pt idx="8">
                  <c:v>7327.6995382812502</c:v>
                </c:pt>
                <c:pt idx="9">
                  <c:v>2042.6261734375</c:v>
                </c:pt>
                <c:pt idx="10">
                  <c:v>299.42827812500002</c:v>
                </c:pt>
                <c:pt idx="11">
                  <c:v>1356.8913578125</c:v>
                </c:pt>
                <c:pt idx="12">
                  <c:v>3143.680615625</c:v>
                </c:pt>
                <c:pt idx="13">
                  <c:v>5078.4189624999999</c:v>
                </c:pt>
                <c:pt idx="14">
                  <c:v>1161.587934375</c:v>
                </c:pt>
                <c:pt idx="15">
                  <c:v>5474.3512125000007</c:v>
                </c:pt>
                <c:pt idx="16">
                  <c:v>401.91476718749993</c:v>
                </c:pt>
                <c:pt idx="17">
                  <c:v>9427.3019499999991</c:v>
                </c:pt>
                <c:pt idx="18">
                  <c:v>4346.5892749999985</c:v>
                </c:pt>
                <c:pt idx="19">
                  <c:v>8123.9839750000001</c:v>
                </c:pt>
                <c:pt idx="20">
                  <c:v>5845.2771324218738</c:v>
                </c:pt>
              </c:numCache>
            </c:numRef>
          </c:xVal>
          <c:yVal>
            <c:numRef>
              <c:f>Лист1!$H$146:$H$166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18-6D46-AA5B-F69971A5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914623"/>
        <c:axId val="525415455"/>
      </c:scatterChart>
      <c:valAx>
        <c:axId val="613914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415455"/>
        <c:crosses val="autoZero"/>
        <c:crossBetween val="midCat"/>
      </c:valAx>
      <c:valAx>
        <c:axId val="52541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3914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Лист1!$G$172:$G$192</c:f>
              <c:numCache>
                <c:formatCode>0</c:formatCode>
                <c:ptCount val="21"/>
                <c:pt idx="0">
                  <c:v>258.1225203125</c:v>
                </c:pt>
                <c:pt idx="1">
                  <c:v>5628.9518500000004</c:v>
                </c:pt>
                <c:pt idx="2">
                  <c:v>4796.9793</c:v>
                </c:pt>
                <c:pt idx="3">
                  <c:v>1879.356771875</c:v>
                </c:pt>
                <c:pt idx="4">
                  <c:v>613.33661249999989</c:v>
                </c:pt>
                <c:pt idx="5">
                  <c:v>1699.5843499999999</c:v>
                </c:pt>
                <c:pt idx="6">
                  <c:v>6681.8050750000002</c:v>
                </c:pt>
                <c:pt idx="7">
                  <c:v>3632.4711874999998</c:v>
                </c:pt>
                <c:pt idx="8">
                  <c:v>7327.6995382812502</c:v>
                </c:pt>
                <c:pt idx="9">
                  <c:v>2042.6261734375</c:v>
                </c:pt>
                <c:pt idx="10">
                  <c:v>299.42827812500002</c:v>
                </c:pt>
                <c:pt idx="11">
                  <c:v>1356.8913578125</c:v>
                </c:pt>
                <c:pt idx="12">
                  <c:v>3143.680615625</c:v>
                </c:pt>
                <c:pt idx="13">
                  <c:v>5078.4189624999999</c:v>
                </c:pt>
                <c:pt idx="14">
                  <c:v>1161.587934375</c:v>
                </c:pt>
                <c:pt idx="15">
                  <c:v>5474.3512125000007</c:v>
                </c:pt>
                <c:pt idx="16">
                  <c:v>401.91476718749993</c:v>
                </c:pt>
                <c:pt idx="17">
                  <c:v>9427.3019499999991</c:v>
                </c:pt>
                <c:pt idx="18">
                  <c:v>4346.5892749999985</c:v>
                </c:pt>
                <c:pt idx="19">
                  <c:v>8123.9839750000001</c:v>
                </c:pt>
                <c:pt idx="20">
                  <c:v>5845.2771324218738</c:v>
                </c:pt>
              </c:numCache>
            </c:numRef>
          </c:xVal>
          <c:yVal>
            <c:numRef>
              <c:f>Лист1!$H$172:$H$192</c:f>
              <c:numCache>
                <c:formatCode>General</c:formatCode>
                <c:ptCount val="21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3.46</c:v>
                </c:pt>
                <c:pt idx="18">
                  <c:v>3.47</c:v>
                </c:pt>
                <c:pt idx="19">
                  <c:v>3.26</c:v>
                </c:pt>
                <c:pt idx="20">
                  <c:v>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D5-654D-9FD4-D9C1D3D9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104383"/>
        <c:axId val="614350127"/>
      </c:scatterChart>
      <c:valAx>
        <c:axId val="614104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350127"/>
        <c:crosses val="autoZero"/>
        <c:crossBetween val="midCat"/>
      </c:valAx>
      <c:valAx>
        <c:axId val="61435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104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Лист1!$G$205:$G$225</c:f>
              <c:numCache>
                <c:formatCode>0</c:formatCode>
                <c:ptCount val="21"/>
                <c:pt idx="0">
                  <c:v>61664.234400000001</c:v>
                </c:pt>
                <c:pt idx="1">
                  <c:v>69362.128049999999</c:v>
                </c:pt>
                <c:pt idx="2">
                  <c:v>42977.260799999996</c:v>
                </c:pt>
                <c:pt idx="3">
                  <c:v>74954.167999999991</c:v>
                </c:pt>
                <c:pt idx="4">
                  <c:v>49877.515099999997</c:v>
                </c:pt>
                <c:pt idx="5">
                  <c:v>63727.882799999999</c:v>
                </c:pt>
                <c:pt idx="6">
                  <c:v>47862.069600000003</c:v>
                </c:pt>
                <c:pt idx="7">
                  <c:v>64610.456312500006</c:v>
                </c:pt>
                <c:pt idx="8">
                  <c:v>49123.766250000001</c:v>
                </c:pt>
                <c:pt idx="9">
                  <c:v>60612.605599999995</c:v>
                </c:pt>
                <c:pt idx="10">
                  <c:v>28646.569599999999</c:v>
                </c:pt>
                <c:pt idx="11">
                  <c:v>79439.167268749996</c:v>
                </c:pt>
                <c:pt idx="12">
                  <c:v>24335.292450000001</c:v>
                </c:pt>
                <c:pt idx="13">
                  <c:v>66805.902485937491</c:v>
                </c:pt>
                <c:pt idx="14">
                  <c:v>53428.009599999998</c:v>
                </c:pt>
                <c:pt idx="15">
                  <c:v>49933.252800000002</c:v>
                </c:pt>
                <c:pt idx="16">
                  <c:v>39703.415922656248</c:v>
                </c:pt>
                <c:pt idx="17">
                  <c:v>88422.077724999996</c:v>
                </c:pt>
                <c:pt idx="18">
                  <c:v>60361.950225000001</c:v>
                </c:pt>
                <c:pt idx="19">
                  <c:v>89679.795599999998</c:v>
                </c:pt>
                <c:pt idx="20">
                  <c:v>56691.787435937498</c:v>
                </c:pt>
              </c:numCache>
            </c:numRef>
          </c:xVal>
          <c:yVal>
            <c:numRef>
              <c:f>Лист1!$H$205:$H$225</c:f>
              <c:numCache>
                <c:formatCode>General</c:formatCode>
                <c:ptCount val="21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3.46</c:v>
                </c:pt>
                <c:pt idx="18">
                  <c:v>3.47</c:v>
                </c:pt>
                <c:pt idx="19">
                  <c:v>3.26</c:v>
                </c:pt>
                <c:pt idx="20">
                  <c:v>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ED-5F4A-A623-BD8E1FB96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89375"/>
        <c:axId val="537316767"/>
      </c:scatterChart>
      <c:valAx>
        <c:axId val="584789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316767"/>
        <c:crosses val="autoZero"/>
        <c:crossBetween val="midCat"/>
      </c:valAx>
      <c:valAx>
        <c:axId val="53731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4789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Лист1!$T$63:$T$83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xVal>
          <c:yVal>
            <c:numRef>
              <c:f>Лист1!$U$63:$U$83</c:f>
              <c:numCache>
                <c:formatCode>0.00</c:formatCode>
                <c:ptCount val="21"/>
                <c:pt idx="0">
                  <c:v>1.4709071211185111E-3</c:v>
                </c:pt>
                <c:pt idx="1">
                  <c:v>3.8870527105360285E-2</c:v>
                </c:pt>
                <c:pt idx="2">
                  <c:v>7.3628885264645574E-2</c:v>
                </c:pt>
                <c:pt idx="3">
                  <c:v>1.1045070571626384E-2</c:v>
                </c:pt>
                <c:pt idx="4">
                  <c:v>4.5423793624105079E-3</c:v>
                </c:pt>
                <c:pt idx="5">
                  <c:v>1.3241711434191613E-2</c:v>
                </c:pt>
                <c:pt idx="6">
                  <c:v>7.7578592226027018E-2</c:v>
                </c:pt>
                <c:pt idx="7">
                  <c:v>2.3903987794308211E-2</c:v>
                </c:pt>
                <c:pt idx="8">
                  <c:v>8.4435923934228135E-2</c:v>
                </c:pt>
                <c:pt idx="9">
                  <c:v>1.4009050025006818E-2</c:v>
                </c:pt>
                <c:pt idx="10">
                  <c:v>3.5168713451976864E-3</c:v>
                </c:pt>
                <c:pt idx="11">
                  <c:v>7.6892943919574797E-3</c:v>
                </c:pt>
                <c:pt idx="12">
                  <c:v>6.5979563207071892E-2</c:v>
                </c:pt>
                <c:pt idx="13">
                  <c:v>3.6412712915314713E-2</c:v>
                </c:pt>
                <c:pt idx="14">
                  <c:v>8.420873721733179E-3</c:v>
                </c:pt>
                <c:pt idx="15">
                  <c:v>6.1604118042511487E-2</c:v>
                </c:pt>
                <c:pt idx="16">
                  <c:v>2.9491169200837795E-3</c:v>
                </c:pt>
                <c:pt idx="17">
                  <c:v>5.630990980155709E-2</c:v>
                </c:pt>
                <c:pt idx="18">
                  <c:v>3.5535487713356025E-2</c:v>
                </c:pt>
                <c:pt idx="19">
                  <c:v>4.3749078520815388E-2</c:v>
                </c:pt>
                <c:pt idx="20">
                  <c:v>5.4061537108695129E-2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F-5D44-A173-6F579A979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573743"/>
        <c:axId val="557368447"/>
      </c:scatterChart>
      <c:valAx>
        <c:axId val="557573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368447"/>
        <c:crosses val="autoZero"/>
        <c:crossBetween val="midCat"/>
      </c:valAx>
      <c:valAx>
        <c:axId val="55736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573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Лист1!$X$91:$X$111</c:f>
              <c:numCache>
                <c:formatCode>General</c:formatCode>
                <c:ptCount val="21"/>
                <c:pt idx="0">
                  <c:v>3.53</c:v>
                </c:pt>
                <c:pt idx="1">
                  <c:v>3.52</c:v>
                </c:pt>
                <c:pt idx="2">
                  <c:v>3.41</c:v>
                </c:pt>
                <c:pt idx="3">
                  <c:v>3.35</c:v>
                </c:pt>
                <c:pt idx="4">
                  <c:v>3.59</c:v>
                </c:pt>
                <c:pt idx="5">
                  <c:v>3.63</c:v>
                </c:pt>
                <c:pt idx="6">
                  <c:v>3.41</c:v>
                </c:pt>
                <c:pt idx="7">
                  <c:v>3.7</c:v>
                </c:pt>
                <c:pt idx="8">
                  <c:v>3.47</c:v>
                </c:pt>
                <c:pt idx="9">
                  <c:v>3.53</c:v>
                </c:pt>
                <c:pt idx="10">
                  <c:v>3.46</c:v>
                </c:pt>
                <c:pt idx="11">
                  <c:v>3.29</c:v>
                </c:pt>
                <c:pt idx="12">
                  <c:v>3.38</c:v>
                </c:pt>
                <c:pt idx="13">
                  <c:v>3.46</c:v>
                </c:pt>
                <c:pt idx="14">
                  <c:v>3.64</c:v>
                </c:pt>
                <c:pt idx="15">
                  <c:v>3.57</c:v>
                </c:pt>
                <c:pt idx="16">
                  <c:v>3.59</c:v>
                </c:pt>
                <c:pt idx="17">
                  <c:v>3.46</c:v>
                </c:pt>
                <c:pt idx="18">
                  <c:v>3.47</c:v>
                </c:pt>
                <c:pt idx="19">
                  <c:v>3.26</c:v>
                </c:pt>
                <c:pt idx="20">
                  <c:v>3.49</c:v>
                </c:pt>
              </c:numCache>
            </c:numRef>
          </c:xVal>
          <c:yVal>
            <c:numRef>
              <c:f>Лист1!$Y$91:$Y$111</c:f>
              <c:numCache>
                <c:formatCode>0.00</c:formatCode>
                <c:ptCount val="21"/>
                <c:pt idx="0">
                  <c:v>1.4709071211185111E-3</c:v>
                </c:pt>
                <c:pt idx="1">
                  <c:v>3.8870527105360285E-2</c:v>
                </c:pt>
                <c:pt idx="2">
                  <c:v>7.3628885264645574E-2</c:v>
                </c:pt>
                <c:pt idx="3">
                  <c:v>1.1045070571626384E-2</c:v>
                </c:pt>
                <c:pt idx="4">
                  <c:v>4.5423793624105079E-3</c:v>
                </c:pt>
                <c:pt idx="5">
                  <c:v>1.3241711434191613E-2</c:v>
                </c:pt>
                <c:pt idx="6">
                  <c:v>7.7578592226027018E-2</c:v>
                </c:pt>
                <c:pt idx="7">
                  <c:v>2.3903987794308211E-2</c:v>
                </c:pt>
                <c:pt idx="8">
                  <c:v>8.4435923934228135E-2</c:v>
                </c:pt>
                <c:pt idx="9">
                  <c:v>1.4009050025006818E-2</c:v>
                </c:pt>
                <c:pt idx="10">
                  <c:v>3.5168713451976864E-3</c:v>
                </c:pt>
                <c:pt idx="11">
                  <c:v>7.6892943919574797E-3</c:v>
                </c:pt>
                <c:pt idx="12">
                  <c:v>6.5979563207071892E-2</c:v>
                </c:pt>
                <c:pt idx="13">
                  <c:v>3.6412712915314713E-2</c:v>
                </c:pt>
                <c:pt idx="14">
                  <c:v>8.420873721733179E-3</c:v>
                </c:pt>
                <c:pt idx="15">
                  <c:v>6.1604118042511487E-2</c:v>
                </c:pt>
                <c:pt idx="16">
                  <c:v>2.9491169200837795E-3</c:v>
                </c:pt>
                <c:pt idx="17">
                  <c:v>5.630990980155709E-2</c:v>
                </c:pt>
                <c:pt idx="18">
                  <c:v>3.5535487713356025E-2</c:v>
                </c:pt>
                <c:pt idx="19">
                  <c:v>4.3749078520815388E-2</c:v>
                </c:pt>
                <c:pt idx="20">
                  <c:v>5.4061537108695129E-2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2-A849-A2A4-03C182F7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031407"/>
        <c:axId val="600407039"/>
      </c:scatterChart>
      <c:valAx>
        <c:axId val="634031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407039"/>
        <c:crosses val="autoZero"/>
        <c:crossBetween val="midCat"/>
      </c:valAx>
      <c:valAx>
        <c:axId val="60040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031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Лист1!$S$121:$S$141</c:f>
              <c:numCache>
                <c:formatCode>General</c:formatCode>
                <c:ptCount val="21"/>
                <c:pt idx="0">
                  <c:v>0.35</c:v>
                </c:pt>
                <c:pt idx="1">
                  <c:v>0.33</c:v>
                </c:pt>
                <c:pt idx="2">
                  <c:v>0.35</c:v>
                </c:pt>
                <c:pt idx="3">
                  <c:v>0.38</c:v>
                </c:pt>
                <c:pt idx="4">
                  <c:v>0.32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0.33</c:v>
                </c:pt>
                <c:pt idx="9">
                  <c:v>0.33</c:v>
                </c:pt>
                <c:pt idx="10">
                  <c:v>0.36</c:v>
                </c:pt>
                <c:pt idx="11">
                  <c:v>0.41</c:v>
                </c:pt>
                <c:pt idx="12">
                  <c:v>0.36</c:v>
                </c:pt>
                <c:pt idx="13">
                  <c:v>0.35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0.31</c:v>
                </c:pt>
                <c:pt idx="17">
                  <c:v>0.35</c:v>
                </c:pt>
                <c:pt idx="18">
                  <c:v>0.34</c:v>
                </c:pt>
                <c:pt idx="19">
                  <c:v>0.4</c:v>
                </c:pt>
                <c:pt idx="20">
                  <c:v>0.33</c:v>
                </c:pt>
              </c:numCache>
            </c:numRef>
          </c:xVal>
          <c:yVal>
            <c:numRef>
              <c:f>Лист1!$T$121:$T$141</c:f>
              <c:numCache>
                <c:formatCode>0.00</c:formatCode>
                <c:ptCount val="21"/>
                <c:pt idx="0">
                  <c:v>0.3513926696030662</c:v>
                </c:pt>
                <c:pt idx="1">
                  <c:v>0.47897771206783302</c:v>
                </c:pt>
                <c:pt idx="2">
                  <c:v>0.65965842388186868</c:v>
                </c:pt>
                <c:pt idx="3">
                  <c:v>0.44050926763181053</c:v>
                </c:pt>
                <c:pt idx="4">
                  <c:v>0.36939356076441388</c:v>
                </c:pt>
                <c:pt idx="5">
                  <c:v>0.49651330006044309</c:v>
                </c:pt>
                <c:pt idx="6">
                  <c:v>0.55569893747493437</c:v>
                </c:pt>
                <c:pt idx="7">
                  <c:v>0.42517819945645041</c:v>
                </c:pt>
                <c:pt idx="8">
                  <c:v>0.56604539648205787</c:v>
                </c:pt>
                <c:pt idx="9">
                  <c:v>0.41570260630090261</c:v>
                </c:pt>
                <c:pt idx="10">
                  <c:v>0.33646220856399328</c:v>
                </c:pt>
                <c:pt idx="11">
                  <c:v>0.45016952894896267</c:v>
                </c:pt>
                <c:pt idx="12">
                  <c:v>0.51074907494956712</c:v>
                </c:pt>
                <c:pt idx="13">
                  <c:v>0.47900422675474585</c:v>
                </c:pt>
                <c:pt idx="14">
                  <c:v>0.38732368745481616</c:v>
                </c:pt>
                <c:pt idx="15">
                  <c:v>0.56191023928349515</c:v>
                </c:pt>
                <c:pt idx="16">
                  <c:v>0.2913304641727803</c:v>
                </c:pt>
                <c:pt idx="17">
                  <c:v>0.52815102853059892</c:v>
                </c:pt>
                <c:pt idx="18">
                  <c:v>0.49348838937046713</c:v>
                </c:pt>
                <c:pt idx="19">
                  <c:v>0.4829414276922025</c:v>
                </c:pt>
                <c:pt idx="20">
                  <c:v>0.52432846224287299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CB-1B4D-9CDD-D6981E4D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218367"/>
        <c:axId val="632100207"/>
      </c:scatterChart>
      <c:valAx>
        <c:axId val="63221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2100207"/>
        <c:crosses val="autoZero"/>
        <c:crossBetween val="midCat"/>
      </c:valAx>
      <c:valAx>
        <c:axId val="63210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2218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5.png"/><Relationship Id="rId18" Type="http://schemas.openxmlformats.org/officeDocument/2006/relationships/chart" Target="../charts/chart10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12" Type="http://schemas.openxmlformats.org/officeDocument/2006/relationships/chart" Target="../charts/chart8.xml"/><Relationship Id="rId17" Type="http://schemas.openxmlformats.org/officeDocument/2006/relationships/image" Target="../media/image8.png"/><Relationship Id="rId2" Type="http://schemas.openxmlformats.org/officeDocument/2006/relationships/chart" Target="../charts/chart1.xml"/><Relationship Id="rId16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7.xml"/><Relationship Id="rId5" Type="http://schemas.openxmlformats.org/officeDocument/2006/relationships/chart" Target="../charts/chart3.xml"/><Relationship Id="rId15" Type="http://schemas.openxmlformats.org/officeDocument/2006/relationships/chart" Target="../charts/chart9.xml"/><Relationship Id="rId10" Type="http://schemas.openxmlformats.org/officeDocument/2006/relationships/image" Target="../media/image4.png"/><Relationship Id="rId19" Type="http://schemas.openxmlformats.org/officeDocument/2006/relationships/chart" Target="../charts/chart11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Relationship Id="rId1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4.xml"/><Relationship Id="rId7" Type="http://schemas.openxmlformats.org/officeDocument/2006/relationships/chart" Target="../charts/chart17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image" Target="../media/image1.png"/><Relationship Id="rId4" Type="http://schemas.openxmlformats.org/officeDocument/2006/relationships/image" Target="../media/image9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19.xml"/><Relationship Id="rId7" Type="http://schemas.openxmlformats.org/officeDocument/2006/relationships/chart" Target="../charts/chart21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4.xml"/><Relationship Id="rId7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chart" Target="../charts/chart23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444500</xdr:colOff>
      <xdr:row>0</xdr:row>
      <xdr:rowOff>0</xdr:rowOff>
    </xdr:from>
    <xdr:to>
      <xdr:col>22</xdr:col>
      <xdr:colOff>304800</xdr:colOff>
      <xdr:row>28</xdr:row>
      <xdr:rowOff>88900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04B6CB-A28E-9A49-A37E-F8EA5D565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78" t="14625" r="16172" b="23375"/>
        <a:stretch/>
      </xdr:blipFill>
      <xdr:spPr>
        <a:xfrm>
          <a:off x="17995900" y="0"/>
          <a:ext cx="8331200" cy="6299200"/>
        </a:xfrm>
        <a:prstGeom prst="rect">
          <a:avLst/>
        </a:prstGeom>
      </xdr:spPr>
    </xdr:pic>
    <xdr:clientData/>
  </xdr:twoCellAnchor>
  <xdr:twoCellAnchor>
    <xdr:from>
      <xdr:col>8</xdr:col>
      <xdr:colOff>311150</xdr:colOff>
      <xdr:row>85</xdr:row>
      <xdr:rowOff>196850</xdr:rowOff>
    </xdr:from>
    <xdr:to>
      <xdr:col>11</xdr:col>
      <xdr:colOff>323850</xdr:colOff>
      <xdr:row>99</xdr:row>
      <xdr:rowOff>95250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AAC0AA98-FF76-5946-A771-1F97773FA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800100</xdr:colOff>
      <xdr:row>86</xdr:row>
      <xdr:rowOff>139700</xdr:rowOff>
    </xdr:from>
    <xdr:to>
      <xdr:col>18</xdr:col>
      <xdr:colOff>220133</xdr:colOff>
      <xdr:row>105</xdr:row>
      <xdr:rowOff>177800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AEBD870-6201-7643-BB08-BB0DDBF40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0500" y="18135600"/>
          <a:ext cx="5198533" cy="3898900"/>
        </a:xfrm>
        <a:prstGeom prst="rect">
          <a:avLst/>
        </a:prstGeom>
      </xdr:spPr>
    </xdr:pic>
    <xdr:clientData/>
  </xdr:twoCellAnchor>
  <xdr:twoCellAnchor>
    <xdr:from>
      <xdr:col>8</xdr:col>
      <xdr:colOff>450850</xdr:colOff>
      <xdr:row>119</xdr:row>
      <xdr:rowOff>6350</xdr:rowOff>
    </xdr:from>
    <xdr:to>
      <xdr:col>11</xdr:col>
      <xdr:colOff>463550</xdr:colOff>
      <xdr:row>132</xdr:row>
      <xdr:rowOff>107950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40297A5D-9FDA-FC47-9EE4-8B1F02228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717550</xdr:colOff>
      <xdr:row>59</xdr:row>
      <xdr:rowOff>196850</xdr:rowOff>
    </xdr:from>
    <xdr:to>
      <xdr:col>11</xdr:col>
      <xdr:colOff>730250</xdr:colOff>
      <xdr:row>73</xdr:row>
      <xdr:rowOff>95250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874C92C3-620A-D641-B339-68100697D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438150</xdr:colOff>
      <xdr:row>144</xdr:row>
      <xdr:rowOff>158750</xdr:rowOff>
    </xdr:from>
    <xdr:to>
      <xdr:col>11</xdr:col>
      <xdr:colOff>450850</xdr:colOff>
      <xdr:row>158</xdr:row>
      <xdr:rowOff>57150</xdr:rowOff>
    </xdr:to>
    <xdr:graphicFrame macro="">
      <xdr:nvGraphicFramePr>
        <xdr:cNvPr id="38" name="Диаграмма 37">
          <a:extLst>
            <a:ext uri="{FF2B5EF4-FFF2-40B4-BE49-F238E27FC236}">
              <a16:creationId xmlns:a16="http://schemas.microsoft.com/office/drawing/2014/main" id="{91DD332D-AFA7-2044-AFCE-585E3FC39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514350</xdr:colOff>
      <xdr:row>170</xdr:row>
      <xdr:rowOff>120650</xdr:rowOff>
    </xdr:from>
    <xdr:to>
      <xdr:col>11</xdr:col>
      <xdr:colOff>527050</xdr:colOff>
      <xdr:row>184</xdr:row>
      <xdr:rowOff>19050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8B001957-C337-7E47-A03C-38AF4952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12</xdr:col>
      <xdr:colOff>0</xdr:colOff>
      <xdr:row>171</xdr:row>
      <xdr:rowOff>0</xdr:rowOff>
    </xdr:from>
    <xdr:to>
      <xdr:col>18</xdr:col>
      <xdr:colOff>1155700</xdr:colOff>
      <xdr:row>193</xdr:row>
      <xdr:rowOff>111125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9DE347E-1299-3340-AE2D-16E87224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5900" y="35267900"/>
          <a:ext cx="6108700" cy="4581525"/>
        </a:xfrm>
        <a:prstGeom prst="rect">
          <a:avLst/>
        </a:prstGeom>
      </xdr:spPr>
    </xdr:pic>
    <xdr:clientData/>
  </xdr:twoCellAnchor>
  <xdr:twoCellAnchor>
    <xdr:from>
      <xdr:col>8</xdr:col>
      <xdr:colOff>666750</xdr:colOff>
      <xdr:row>202</xdr:row>
      <xdr:rowOff>31750</xdr:rowOff>
    </xdr:from>
    <xdr:to>
      <xdr:col>11</xdr:col>
      <xdr:colOff>679450</xdr:colOff>
      <xdr:row>215</xdr:row>
      <xdr:rowOff>133350</xdr:rowOff>
    </xdr:to>
    <xdr:graphicFrame macro="">
      <xdr:nvGraphicFramePr>
        <xdr:cNvPr id="42" name="Диаграмма 41">
          <a:extLst>
            <a:ext uri="{FF2B5EF4-FFF2-40B4-BE49-F238E27FC236}">
              <a16:creationId xmlns:a16="http://schemas.microsoft.com/office/drawing/2014/main" id="{DD3E2521-F7B6-0447-B73C-1B6624294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0</xdr:colOff>
      <xdr:row>202</xdr:row>
      <xdr:rowOff>0</xdr:rowOff>
    </xdr:from>
    <xdr:to>
      <xdr:col>18</xdr:col>
      <xdr:colOff>1037167</xdr:colOff>
      <xdr:row>221</xdr:row>
      <xdr:rowOff>12700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219D8AA-CA23-DC4D-8172-62A21195D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1400" y="41567100"/>
          <a:ext cx="5164667" cy="3873500"/>
        </a:xfrm>
        <a:prstGeom prst="rect">
          <a:avLst/>
        </a:prstGeom>
      </xdr:spPr>
    </xdr:pic>
    <xdr:clientData/>
  </xdr:twoCellAnchor>
  <xdr:twoCellAnchor>
    <xdr:from>
      <xdr:col>21</xdr:col>
      <xdr:colOff>527050</xdr:colOff>
      <xdr:row>64</xdr:row>
      <xdr:rowOff>133350</xdr:rowOff>
    </xdr:from>
    <xdr:to>
      <xdr:col>27</xdr:col>
      <xdr:colOff>146050</xdr:colOff>
      <xdr:row>78</xdr:row>
      <xdr:rowOff>31750</xdr:rowOff>
    </xdr:to>
    <xdr:graphicFrame macro="">
      <xdr:nvGraphicFramePr>
        <xdr:cNvPr id="49" name="Диаграмма 48">
          <a:extLst>
            <a:ext uri="{FF2B5EF4-FFF2-40B4-BE49-F238E27FC236}">
              <a16:creationId xmlns:a16="http://schemas.microsoft.com/office/drawing/2014/main" id="{529E9A45-A860-BE4B-9F42-532C320D3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133350</xdr:colOff>
      <xdr:row>90</xdr:row>
      <xdr:rowOff>158750</xdr:rowOff>
    </xdr:from>
    <xdr:to>
      <xdr:col>30</xdr:col>
      <xdr:colOff>577850</xdr:colOff>
      <xdr:row>104</xdr:row>
      <xdr:rowOff>57150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ED93A8E3-B576-DE4D-9D57-75D82FF44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29</xdr:col>
      <xdr:colOff>165100</xdr:colOff>
      <xdr:row>88</xdr:row>
      <xdr:rowOff>190500</xdr:rowOff>
    </xdr:from>
    <xdr:to>
      <xdr:col>35</xdr:col>
      <xdr:colOff>127000</xdr:colOff>
      <xdr:row>107</xdr:row>
      <xdr:rowOff>15875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2E0A421-5F40-F741-BD1F-1E52807C7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5900" y="18592800"/>
          <a:ext cx="4914900" cy="3686175"/>
        </a:xfrm>
        <a:prstGeom prst="rect">
          <a:avLst/>
        </a:prstGeom>
      </xdr:spPr>
    </xdr:pic>
    <xdr:clientData/>
  </xdr:twoCellAnchor>
  <xdr:twoCellAnchor editAs="oneCell">
    <xdr:from>
      <xdr:col>27</xdr:col>
      <xdr:colOff>800100</xdr:colOff>
      <xdr:row>64</xdr:row>
      <xdr:rowOff>50800</xdr:rowOff>
    </xdr:from>
    <xdr:to>
      <xdr:col>33</xdr:col>
      <xdr:colOff>12700</xdr:colOff>
      <xdr:row>79</xdr:row>
      <xdr:rowOff>127000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8BC2A7F-E08B-4741-9F03-B7414D80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9900" y="13576300"/>
          <a:ext cx="4165600" cy="3124200"/>
        </a:xfrm>
        <a:prstGeom prst="rect">
          <a:avLst/>
        </a:prstGeom>
      </xdr:spPr>
    </xdr:pic>
    <xdr:clientData/>
  </xdr:twoCellAnchor>
  <xdr:twoCellAnchor>
    <xdr:from>
      <xdr:col>22</xdr:col>
      <xdr:colOff>361950</xdr:colOff>
      <xdr:row>120</xdr:row>
      <xdr:rowOff>82550</xdr:rowOff>
    </xdr:from>
    <xdr:to>
      <xdr:col>27</xdr:col>
      <xdr:colOff>806450</xdr:colOff>
      <xdr:row>133</xdr:row>
      <xdr:rowOff>184150</xdr:rowOff>
    </xdr:to>
    <xdr:graphicFrame macro="">
      <xdr:nvGraphicFramePr>
        <xdr:cNvPr id="57" name="Диаграмма 56">
          <a:extLst>
            <a:ext uri="{FF2B5EF4-FFF2-40B4-BE49-F238E27FC236}">
              <a16:creationId xmlns:a16="http://schemas.microsoft.com/office/drawing/2014/main" id="{15DA6337-BD2D-F84E-AAB6-3ACD3D57A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29</xdr:col>
      <xdr:colOff>0</xdr:colOff>
      <xdr:row>121</xdr:row>
      <xdr:rowOff>0</xdr:rowOff>
    </xdr:from>
    <xdr:to>
      <xdr:col>35</xdr:col>
      <xdr:colOff>533400</xdr:colOff>
      <xdr:row>141</xdr:row>
      <xdr:rowOff>50800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6D73BCC-CFD5-B145-90CA-B4DDE8029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00800" y="25107900"/>
          <a:ext cx="5486400" cy="4114800"/>
        </a:xfrm>
        <a:prstGeom prst="rect">
          <a:avLst/>
        </a:prstGeom>
      </xdr:spPr>
    </xdr:pic>
    <xdr:clientData/>
  </xdr:twoCellAnchor>
  <xdr:twoCellAnchor editAs="oneCell">
    <xdr:from>
      <xdr:col>29</xdr:col>
      <xdr:colOff>342900</xdr:colOff>
      <xdr:row>145</xdr:row>
      <xdr:rowOff>152400</xdr:rowOff>
    </xdr:from>
    <xdr:to>
      <xdr:col>35</xdr:col>
      <xdr:colOff>698500</xdr:colOff>
      <xdr:row>165</xdr:row>
      <xdr:rowOff>69850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35DB8BFF-631C-4F49-BBF4-9AD774D8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3700" y="30137100"/>
          <a:ext cx="5308600" cy="3981450"/>
        </a:xfrm>
        <a:prstGeom prst="rect">
          <a:avLst/>
        </a:prstGeom>
      </xdr:spPr>
    </xdr:pic>
    <xdr:clientData/>
  </xdr:twoCellAnchor>
  <xdr:twoCellAnchor>
    <xdr:from>
      <xdr:col>22</xdr:col>
      <xdr:colOff>692150</xdr:colOff>
      <xdr:row>147</xdr:row>
      <xdr:rowOff>146050</xdr:rowOff>
    </xdr:from>
    <xdr:to>
      <xdr:col>28</xdr:col>
      <xdr:colOff>311150</xdr:colOff>
      <xdr:row>161</xdr:row>
      <xdr:rowOff>44450</xdr:rowOff>
    </xdr:to>
    <xdr:graphicFrame macro="">
      <xdr:nvGraphicFramePr>
        <xdr:cNvPr id="62" name="Диаграмма 61">
          <a:extLst>
            <a:ext uri="{FF2B5EF4-FFF2-40B4-BE49-F238E27FC236}">
              <a16:creationId xmlns:a16="http://schemas.microsoft.com/office/drawing/2014/main" id="{323CFF75-E313-0A43-B7F2-57A901058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36015</xdr:colOff>
      <xdr:row>170</xdr:row>
      <xdr:rowOff>40564</xdr:rowOff>
    </xdr:from>
    <xdr:to>
      <xdr:col>35</xdr:col>
      <xdr:colOff>437866</xdr:colOff>
      <xdr:row>183</xdr:row>
      <xdr:rowOff>73167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BF7BE9-E3CA-614A-8E24-5D5B55894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196850</xdr:colOff>
      <xdr:row>81</xdr:row>
      <xdr:rowOff>196850</xdr:rowOff>
    </xdr:from>
    <xdr:to>
      <xdr:col>35</xdr:col>
      <xdr:colOff>641350</xdr:colOff>
      <xdr:row>95</xdr:row>
      <xdr:rowOff>95250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53342AB-D272-7E40-AC07-884E8498E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260350</xdr:colOff>
      <xdr:row>97</xdr:row>
      <xdr:rowOff>95250</xdr:rowOff>
    </xdr:from>
    <xdr:to>
      <xdr:col>35</xdr:col>
      <xdr:colOff>704850</xdr:colOff>
      <xdr:row>110</xdr:row>
      <xdr:rowOff>196850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A74D2AF9-AEF2-8A47-B3B7-E55BB399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273050</xdr:colOff>
      <xdr:row>112</xdr:row>
      <xdr:rowOff>133350</xdr:rowOff>
    </xdr:from>
    <xdr:to>
      <xdr:col>35</xdr:col>
      <xdr:colOff>717550</xdr:colOff>
      <xdr:row>126</xdr:row>
      <xdr:rowOff>31750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965F646B-66BD-BC4C-9015-C6E314796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29</xdr:col>
      <xdr:colOff>421388</xdr:colOff>
      <xdr:row>128</xdr:row>
      <xdr:rowOff>141073</xdr:rowOff>
    </xdr:from>
    <xdr:to>
      <xdr:col>35</xdr:col>
      <xdr:colOff>218188</xdr:colOff>
      <xdr:row>146</xdr:row>
      <xdr:rowOff>43077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0738B2E-275A-5545-B4C0-26023E0C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6523" y="26502154"/>
          <a:ext cx="4739503" cy="3609031"/>
        </a:xfrm>
        <a:prstGeom prst="rect">
          <a:avLst/>
        </a:prstGeom>
      </xdr:spPr>
    </xdr:pic>
    <xdr:clientData/>
  </xdr:twoCellAnchor>
  <xdr:twoCellAnchor>
    <xdr:from>
      <xdr:col>31</xdr:col>
      <xdr:colOff>70937</xdr:colOff>
      <xdr:row>64</xdr:row>
      <xdr:rowOff>190156</xdr:rowOff>
    </xdr:from>
    <xdr:to>
      <xdr:col>36</xdr:col>
      <xdr:colOff>524018</xdr:colOff>
      <xdr:row>78</xdr:row>
      <xdr:rowOff>50113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AE89CD51-C336-914F-A01B-E37A5156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63500</xdr:colOff>
      <xdr:row>32</xdr:row>
      <xdr:rowOff>74789</xdr:rowOff>
    </xdr:from>
    <xdr:to>
      <xdr:col>13</xdr:col>
      <xdr:colOff>797278</xdr:colOff>
      <xdr:row>46</xdr:row>
      <xdr:rowOff>52211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F62EEE41-44AF-944B-904C-C6746920C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35278</xdr:colOff>
      <xdr:row>48</xdr:row>
      <xdr:rowOff>88899</xdr:rowOff>
    </xdr:from>
    <xdr:to>
      <xdr:col>13</xdr:col>
      <xdr:colOff>769056</xdr:colOff>
      <xdr:row>62</xdr:row>
      <xdr:rowOff>66322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A58D3E1F-DD02-E54D-BD51-FC601518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0</xdr:colOff>
      <xdr:row>9</xdr:row>
      <xdr:rowOff>0</xdr:rowOff>
    </xdr:from>
    <xdr:to>
      <xdr:col>15</xdr:col>
      <xdr:colOff>1552222</xdr:colOff>
      <xdr:row>30</xdr:row>
      <xdr:rowOff>97791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2499C18-0B0D-E143-848E-29950698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3111" y="1778000"/>
          <a:ext cx="7013222" cy="4246458"/>
        </a:xfrm>
        <a:prstGeom prst="rect">
          <a:avLst/>
        </a:prstGeom>
      </xdr:spPr>
    </xdr:pic>
    <xdr:clientData/>
  </xdr:twoCellAnchor>
  <xdr:twoCellAnchor editAs="oneCell">
    <xdr:from>
      <xdr:col>13</xdr:col>
      <xdr:colOff>522112</xdr:colOff>
      <xdr:row>31</xdr:row>
      <xdr:rowOff>84667</xdr:rowOff>
    </xdr:from>
    <xdr:to>
      <xdr:col>15</xdr:col>
      <xdr:colOff>1608667</xdr:colOff>
      <xdr:row>48</xdr:row>
      <xdr:rowOff>7055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62B30EE-3B16-AE40-8A6E-859E829C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6208889"/>
          <a:ext cx="4374444" cy="3280833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1524001</xdr:colOff>
      <xdr:row>2</xdr:row>
      <xdr:rowOff>42334</xdr:rowOff>
    </xdr:from>
    <xdr:to>
      <xdr:col>24</xdr:col>
      <xdr:colOff>372534</xdr:colOff>
      <xdr:row>34</xdr:row>
      <xdr:rowOff>19756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EF709A9-8046-F54F-A815-CEE472663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2578" t="14625" r="16172" b="23375"/>
        <a:stretch/>
      </xdr:blipFill>
      <xdr:spPr>
        <a:xfrm>
          <a:off x="18048112" y="437445"/>
          <a:ext cx="8331200" cy="6299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76200</xdr:colOff>
      <xdr:row>32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A1610B-A1E9-6345-B5B3-EB89EA28E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78" t="14625" r="16172" b="23375"/>
        <a:stretch/>
      </xdr:blipFill>
      <xdr:spPr>
        <a:xfrm>
          <a:off x="0" y="203200"/>
          <a:ext cx="8331200" cy="6299200"/>
        </a:xfrm>
        <a:prstGeom prst="rect">
          <a:avLst/>
        </a:prstGeom>
      </xdr:spPr>
    </xdr:pic>
    <xdr:clientData/>
  </xdr:twoCellAnchor>
  <xdr:twoCellAnchor>
    <xdr:from>
      <xdr:col>9</xdr:col>
      <xdr:colOff>692150</xdr:colOff>
      <xdr:row>67</xdr:row>
      <xdr:rowOff>57150</xdr:rowOff>
    </xdr:from>
    <xdr:to>
      <xdr:col>15</xdr:col>
      <xdr:colOff>311150</xdr:colOff>
      <xdr:row>80</xdr:row>
      <xdr:rowOff>158750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819B0C5-649D-7648-A68A-07285753C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103</xdr:row>
      <xdr:rowOff>120650</xdr:rowOff>
    </xdr:from>
    <xdr:to>
      <xdr:col>15</xdr:col>
      <xdr:colOff>768350</xdr:colOff>
      <xdr:row>117</xdr:row>
      <xdr:rowOff>19050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E6CB7F50-9ECB-AB46-A0C2-DE54B190C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85</xdr:row>
      <xdr:rowOff>0</xdr:rowOff>
    </xdr:from>
    <xdr:to>
      <xdr:col>11</xdr:col>
      <xdr:colOff>749300</xdr:colOff>
      <xdr:row>103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BC9ED86-BD09-D940-A67B-A79A82F82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17272000"/>
          <a:ext cx="4876800" cy="3657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103</xdr:row>
      <xdr:rowOff>63500</xdr:rowOff>
    </xdr:from>
    <xdr:to>
      <xdr:col>17</xdr:col>
      <xdr:colOff>444500</xdr:colOff>
      <xdr:row>125</xdr:row>
      <xdr:rowOff>174625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D651CE6-C4F7-594E-85D4-858B5C246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300" y="20993100"/>
          <a:ext cx="6108700" cy="4581525"/>
        </a:xfrm>
        <a:prstGeom prst="rect">
          <a:avLst/>
        </a:prstGeom>
      </xdr:spPr>
    </xdr:pic>
    <xdr:clientData/>
  </xdr:twoCellAnchor>
  <xdr:twoCellAnchor>
    <xdr:from>
      <xdr:col>12</xdr:col>
      <xdr:colOff>234950</xdr:colOff>
      <xdr:row>126</xdr:row>
      <xdr:rowOff>120650</xdr:rowOff>
    </xdr:from>
    <xdr:to>
      <xdr:col>17</xdr:col>
      <xdr:colOff>679450</xdr:colOff>
      <xdr:row>140</xdr:row>
      <xdr:rowOff>19050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98DD027E-4407-5E4B-9848-2DEAD105E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120650</xdr:colOff>
      <xdr:row>140</xdr:row>
      <xdr:rowOff>146050</xdr:rowOff>
    </xdr:from>
    <xdr:to>
      <xdr:col>17</xdr:col>
      <xdr:colOff>565150</xdr:colOff>
      <xdr:row>154</xdr:row>
      <xdr:rowOff>44450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ADA083D9-77A1-984F-8172-16D25B6D3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622300</xdr:colOff>
      <xdr:row>46</xdr:row>
      <xdr:rowOff>177800</xdr:rowOff>
    </xdr:from>
    <xdr:to>
      <xdr:col>29</xdr:col>
      <xdr:colOff>88900</xdr:colOff>
      <xdr:row>62</xdr:row>
      <xdr:rowOff>182840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E3E3289-7A57-FA4D-912B-EEFD53679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608800" y="9525000"/>
          <a:ext cx="4419600" cy="3256240"/>
        </a:xfrm>
        <a:prstGeom prst="rect">
          <a:avLst/>
        </a:prstGeom>
      </xdr:spPr>
    </xdr:pic>
    <xdr:clientData/>
  </xdr:twoCellAnchor>
  <xdr:twoCellAnchor>
    <xdr:from>
      <xdr:col>20</xdr:col>
      <xdr:colOff>336550</xdr:colOff>
      <xdr:row>66</xdr:row>
      <xdr:rowOff>19050</xdr:rowOff>
    </xdr:from>
    <xdr:to>
      <xdr:col>25</xdr:col>
      <xdr:colOff>781050</xdr:colOff>
      <xdr:row>79</xdr:row>
      <xdr:rowOff>120650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2E174BA7-6D93-1C43-93C3-20874805A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184150</xdr:colOff>
      <xdr:row>4</xdr:row>
      <xdr:rowOff>127000</xdr:rowOff>
    </xdr:from>
    <xdr:to>
      <xdr:col>21</xdr:col>
      <xdr:colOff>4546600</xdr:colOff>
      <xdr:row>17</xdr:row>
      <xdr:rowOff>12700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22C9C7B-E6E9-C24F-8783-3D716C52D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88900</xdr:colOff>
      <xdr:row>24</xdr:row>
      <xdr:rowOff>152400</xdr:rowOff>
    </xdr:from>
    <xdr:to>
      <xdr:col>21</xdr:col>
      <xdr:colOff>4406900</xdr:colOff>
      <xdr:row>39</xdr:row>
      <xdr:rowOff>152400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42E1EC2-5283-0449-95B5-DB6D14BE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0" y="5308600"/>
          <a:ext cx="4318000" cy="3238500"/>
        </a:xfrm>
        <a:prstGeom prst="rect">
          <a:avLst/>
        </a:prstGeom>
      </xdr:spPr>
    </xdr:pic>
    <xdr:clientData/>
  </xdr:twoCellAnchor>
  <xdr:twoCellAnchor>
    <xdr:from>
      <xdr:col>20</xdr:col>
      <xdr:colOff>787400</xdr:colOff>
      <xdr:row>85</xdr:row>
      <xdr:rowOff>63500</xdr:rowOff>
    </xdr:from>
    <xdr:to>
      <xdr:col>21</xdr:col>
      <xdr:colOff>4533900</xdr:colOff>
      <xdr:row>98</xdr:row>
      <xdr:rowOff>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57997BF1-2CEB-F34C-8B14-E1479DA5F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177800</xdr:colOff>
      <xdr:row>41</xdr:row>
      <xdr:rowOff>101600</xdr:rowOff>
    </xdr:from>
    <xdr:to>
      <xdr:col>14</xdr:col>
      <xdr:colOff>254000</xdr:colOff>
      <xdr:row>53</xdr:row>
      <xdr:rowOff>165100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713E948-6F42-DC42-84B2-61F841459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152400</xdr:colOff>
      <xdr:row>85</xdr:row>
      <xdr:rowOff>0</xdr:rowOff>
    </xdr:from>
    <xdr:to>
      <xdr:col>22</xdr:col>
      <xdr:colOff>76200</xdr:colOff>
      <xdr:row>97</xdr:row>
      <xdr:rowOff>152400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CB9A0C4D-E507-0040-B392-7FC6742E0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69850</xdr:colOff>
      <xdr:row>7</xdr:row>
      <xdr:rowOff>25400</xdr:rowOff>
    </xdr:from>
    <xdr:to>
      <xdr:col>48</xdr:col>
      <xdr:colOff>514350</xdr:colOff>
      <xdr:row>19</xdr:row>
      <xdr:rowOff>177800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2D053EF-5AE2-8E42-B1D0-B426CC607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49</xdr:col>
      <xdr:colOff>0</xdr:colOff>
      <xdr:row>6</xdr:row>
      <xdr:rowOff>0</xdr:rowOff>
    </xdr:from>
    <xdr:to>
      <xdr:col>53</xdr:col>
      <xdr:colOff>668867</xdr:colOff>
      <xdr:row>21</xdr:row>
      <xdr:rowOff>63500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92094489-E748-0B43-877A-11772E66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00" y="1270000"/>
          <a:ext cx="4402667" cy="3302000"/>
        </a:xfrm>
        <a:prstGeom prst="rect">
          <a:avLst/>
        </a:prstGeom>
      </xdr:spPr>
    </xdr:pic>
    <xdr:clientData/>
  </xdr:twoCellAnchor>
  <xdr:twoCellAnchor>
    <xdr:from>
      <xdr:col>47</xdr:col>
      <xdr:colOff>120650</xdr:colOff>
      <xdr:row>42</xdr:row>
      <xdr:rowOff>0</xdr:rowOff>
    </xdr:from>
    <xdr:to>
      <xdr:col>52</xdr:col>
      <xdr:colOff>133350</xdr:colOff>
      <xdr:row>54</xdr:row>
      <xdr:rowOff>152400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838B5305-8CB2-E44E-9CCC-86D8D14F9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Мария Евдокимова" id="{34BC0BFB-9940-4B4C-9EDB-025BFD249B6E}" userId="820a081ae1be29b6" providerId="Windows Liv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9-29T13:33:34.62" personId="{34BC0BFB-9940-4B4C-9EDB-025BFD249B6E}" id="{BBE28CD9-25E1-234C-B4EA-ACA5D0110525}">
    <text>В эти ячейки внести собственные данные по индикатору SDG</text>
  </threadedComment>
  <threadedComment ref="J3" dT="2021-09-29T13:34:27.82" personId="{34BC0BFB-9940-4B4C-9EDB-025BFD249B6E}" id="{F043E691-970E-6A44-A952-E49371C5AFCC}">
    <text>В этих ячейках пересчет в доли от исследованной площади</text>
  </threadedComment>
  <threadedComment ref="P3" dT="2021-09-29T13:42:00.05" personId="{34BC0BFB-9940-4B4C-9EDB-025BFD249B6E}" id="{78FDFBD1-112A-B444-B6BE-C9F5EC8145B2}">
    <text>Доля недеградированных земель выступает в качестве отклика на определенное воздействие. Это может быть рост численности населения, увеличение объемов выбросов от пром.предприятий и другие статистические показатели доступные на официальных ресурсах</text>
  </threadedComment>
  <threadedComment ref="Q3" dT="2021-09-29T13:40:04.86" personId="{34BC0BFB-9940-4B4C-9EDB-025BFD249B6E}" id="{4959FECF-D0B9-7242-B4F3-05368B96FD8D}">
    <text>В этот столбик нужно внести данные о численности населения по районам области</text>
  </threadedComment>
  <threadedComment ref="T57" dT="2021-09-29T13:45:49.02" personId="{34BC0BFB-9940-4B4C-9EDB-025BFD249B6E}" id="{C02C4096-32F7-7D4A-9939-D048F90F38CE}">
    <text>коэффициенты модели находим с использованием алгоритма, созданного на языке Python3. Методику можно освоить, выполнив задание №1, 2 к Теме 2 на страничке курса «Оценка компонентов окружающей среды» на distant.msu.ru (требуется предварительная регистрация без кода слушателя)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hyperlink" Target="https://rosstat.gov.ru/wps/wcm/connect/rosstat_main/rosstat/ru/statistics/population/demography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69F9-9E8F-D949-8530-F90C50CCE2F3}">
  <dimension ref="C3:AK232"/>
  <sheetViews>
    <sheetView topLeftCell="B3" zoomScale="67" workbookViewId="0">
      <selection activeCell="F3" sqref="F3:K26"/>
    </sheetView>
  </sheetViews>
  <sheetFormatPr baseColWidth="10" defaultRowHeight="16"/>
  <cols>
    <col min="1" max="1" width="28" customWidth="1"/>
    <col min="2" max="2" width="19" customWidth="1"/>
    <col min="3" max="3" width="23" customWidth="1"/>
    <col min="6" max="6" width="19.83203125" customWidth="1"/>
    <col min="7" max="7" width="16.6640625" customWidth="1"/>
    <col min="8" max="8" width="20.6640625" customWidth="1"/>
    <col min="9" max="9" width="19" customWidth="1"/>
    <col min="10" max="10" width="19.6640625" customWidth="1"/>
    <col min="11" max="11" width="21.1640625" customWidth="1"/>
    <col min="19" max="19" width="24.5" customWidth="1"/>
  </cols>
  <sheetData>
    <row r="3" spans="3:13" ht="57" customHeight="1">
      <c r="G3" t="s">
        <v>18</v>
      </c>
      <c r="H3" t="s">
        <v>18</v>
      </c>
      <c r="I3" t="s">
        <v>18</v>
      </c>
      <c r="J3" t="s">
        <v>18</v>
      </c>
      <c r="K3" t="s">
        <v>18</v>
      </c>
    </row>
    <row r="4" spans="3:13">
      <c r="F4" t="s">
        <v>7</v>
      </c>
      <c r="G4" t="s">
        <v>0</v>
      </c>
      <c r="H4" s="1" t="s">
        <v>1</v>
      </c>
      <c r="I4" s="2" t="s">
        <v>2</v>
      </c>
      <c r="J4" s="3" t="s">
        <v>3</v>
      </c>
      <c r="K4" s="4" t="s">
        <v>4</v>
      </c>
      <c r="L4" s="12" t="s">
        <v>29</v>
      </c>
      <c r="M4" s="12" t="s">
        <v>30</v>
      </c>
    </row>
    <row r="5" spans="3:13">
      <c r="F5" t="s">
        <v>5</v>
      </c>
      <c r="G5" s="6">
        <v>1754.8526117421868</v>
      </c>
      <c r="H5" s="1">
        <v>2.5812252031249998</v>
      </c>
      <c r="I5" s="2">
        <v>616.64234399999998</v>
      </c>
      <c r="J5" s="3">
        <v>1134.591020367187</v>
      </c>
      <c r="K5" s="4">
        <v>1.038022171875</v>
      </c>
      <c r="L5" s="12">
        <v>0.35</v>
      </c>
      <c r="M5" s="12">
        <v>3.53</v>
      </c>
    </row>
    <row r="6" spans="3:13">
      <c r="F6" t="s">
        <v>6</v>
      </c>
      <c r="G6" s="6">
        <v>1448.12851</v>
      </c>
      <c r="H6" s="1">
        <v>56.2895185</v>
      </c>
      <c r="I6" s="2">
        <v>693.62128050000001</v>
      </c>
      <c r="J6" s="3">
        <v>695.39039074999994</v>
      </c>
      <c r="K6" s="4">
        <v>2.8273202500000001</v>
      </c>
      <c r="L6" s="12">
        <v>0.33</v>
      </c>
      <c r="M6" s="12">
        <v>3.52</v>
      </c>
    </row>
    <row r="7" spans="3:13">
      <c r="F7" t="s">
        <v>8</v>
      </c>
      <c r="G7" s="6">
        <v>651.50779925000006</v>
      </c>
      <c r="H7" s="1">
        <v>47.969793000000003</v>
      </c>
      <c r="I7" s="2">
        <v>429.77260799999999</v>
      </c>
      <c r="J7" s="3">
        <v>172.7314945</v>
      </c>
      <c r="K7" s="4">
        <v>1.0339037499999999</v>
      </c>
      <c r="L7" s="12">
        <v>0.35</v>
      </c>
      <c r="M7" s="12">
        <v>3.41</v>
      </c>
    </row>
    <row r="8" spans="3:13">
      <c r="F8" t="s">
        <v>9</v>
      </c>
      <c r="G8" s="6">
        <v>1701.5344172656248</v>
      </c>
      <c r="H8" s="1">
        <v>18.793567718750001</v>
      </c>
      <c r="I8" s="2">
        <v>749.54167999999993</v>
      </c>
      <c r="J8" s="3">
        <v>932.23853599999995</v>
      </c>
      <c r="K8" s="4">
        <v>0.96063354687499991</v>
      </c>
      <c r="L8" s="12">
        <v>0.38</v>
      </c>
      <c r="M8" s="12">
        <v>3.35</v>
      </c>
    </row>
    <row r="9" spans="3:13">
      <c r="F9" t="s">
        <v>10</v>
      </c>
      <c r="G9" s="6">
        <v>1350.254048738281</v>
      </c>
      <c r="H9" s="1">
        <v>6.1333661249999993</v>
      </c>
      <c r="I9" s="2">
        <v>498.77515099999999</v>
      </c>
      <c r="J9" s="3">
        <v>844.46347039062493</v>
      </c>
      <c r="K9" s="4">
        <v>0.88206122265624998</v>
      </c>
      <c r="L9" s="12">
        <v>0.32</v>
      </c>
      <c r="M9" s="12">
        <v>3.59</v>
      </c>
    </row>
    <row r="10" spans="3:13">
      <c r="C10" s="8"/>
      <c r="F10" t="s">
        <v>11</v>
      </c>
      <c r="G10" s="6">
        <v>1283.5080710273437</v>
      </c>
      <c r="H10" s="1">
        <v>16.995843499999999</v>
      </c>
      <c r="I10" s="2">
        <v>637.27882799999998</v>
      </c>
      <c r="J10" s="3">
        <v>628.83483200000001</v>
      </c>
      <c r="K10" s="4">
        <v>0.39856752734375001</v>
      </c>
      <c r="L10" s="12">
        <v>0.3</v>
      </c>
      <c r="M10" s="12">
        <v>3.63</v>
      </c>
    </row>
    <row r="11" spans="3:13">
      <c r="C11" s="8"/>
      <c r="F11" t="s">
        <v>12</v>
      </c>
      <c r="G11" s="6">
        <v>701.83267493749997</v>
      </c>
      <c r="H11" s="1">
        <v>77.831921999999992</v>
      </c>
      <c r="I11" s="2">
        <v>442.25133599999998</v>
      </c>
      <c r="J11" s="3">
        <v>181.27202800000001</v>
      </c>
      <c r="K11" s="4">
        <v>0.4773889375</v>
      </c>
    </row>
    <row r="12" spans="3:13">
      <c r="C12" s="9"/>
      <c r="F12" t="s">
        <v>13</v>
      </c>
      <c r="G12" s="6">
        <v>861.29496337500007</v>
      </c>
      <c r="H12" s="1">
        <v>66.818050749999998</v>
      </c>
      <c r="I12" s="2">
        <v>478.62069600000001</v>
      </c>
      <c r="J12" s="3">
        <v>313.58988199999999</v>
      </c>
      <c r="K12" s="4">
        <v>2.2663346249999998</v>
      </c>
      <c r="L12" s="12">
        <v>0.35</v>
      </c>
      <c r="M12" s="12">
        <v>3.41</v>
      </c>
    </row>
    <row r="13" spans="3:13">
      <c r="C13" s="10"/>
      <c r="F13" t="s">
        <v>14</v>
      </c>
      <c r="G13" s="6">
        <v>1519.6088697656251</v>
      </c>
      <c r="H13" s="1">
        <v>36.324711874999998</v>
      </c>
      <c r="I13" s="2">
        <v>646.10456312500003</v>
      </c>
      <c r="J13" s="3">
        <v>835.963706</v>
      </c>
      <c r="K13" s="4">
        <v>1.2158887656249999</v>
      </c>
      <c r="L13" s="12">
        <v>0.27</v>
      </c>
      <c r="M13" s="12">
        <v>3.7</v>
      </c>
    </row>
    <row r="14" spans="3:13">
      <c r="C14" s="11"/>
      <c r="F14" t="s">
        <v>15</v>
      </c>
      <c r="G14" s="6">
        <v>867.84145857031251</v>
      </c>
      <c r="H14" s="1">
        <v>73.276995382812501</v>
      </c>
      <c r="I14" s="2">
        <v>491.2376625</v>
      </c>
      <c r="J14" s="3">
        <v>302.06686474999998</v>
      </c>
      <c r="K14" s="4">
        <v>1.2599359375000001</v>
      </c>
      <c r="L14" s="12">
        <v>0.33</v>
      </c>
      <c r="M14" s="12">
        <v>3.47</v>
      </c>
    </row>
    <row r="15" spans="3:13">
      <c r="C15" s="10"/>
      <c r="F15" t="s">
        <v>16</v>
      </c>
      <c r="G15" s="6">
        <v>1458.0761506250001</v>
      </c>
      <c r="H15" s="1">
        <v>20.426261734375</v>
      </c>
      <c r="I15" s="2">
        <v>606.12605599999995</v>
      </c>
      <c r="J15" s="3">
        <v>830.33673199999998</v>
      </c>
      <c r="K15" s="4">
        <v>1.187100890625</v>
      </c>
      <c r="L15" s="12">
        <v>0.33</v>
      </c>
      <c r="M15" s="12">
        <v>3.53</v>
      </c>
    </row>
    <row r="16" spans="3:13">
      <c r="C16" s="10"/>
      <c r="F16" t="s">
        <v>17</v>
      </c>
      <c r="G16" s="6">
        <v>851.40526546093736</v>
      </c>
      <c r="H16" s="1">
        <v>2.9942827812499999</v>
      </c>
      <c r="I16" s="2">
        <v>286.46569599999998</v>
      </c>
      <c r="J16" s="3">
        <v>561.78786349999996</v>
      </c>
      <c r="K16" s="4">
        <v>0.1574231796875</v>
      </c>
      <c r="L16" s="12">
        <v>0.36</v>
      </c>
      <c r="M16" s="12">
        <v>3.46</v>
      </c>
    </row>
    <row r="17" spans="3:13">
      <c r="C17" s="8"/>
      <c r="F17" t="s">
        <v>19</v>
      </c>
      <c r="G17" s="6">
        <v>1764.6500298281248</v>
      </c>
      <c r="H17" s="1">
        <v>13.568913578125001</v>
      </c>
      <c r="I17" s="2">
        <v>794.39167268749998</v>
      </c>
      <c r="J17" s="3">
        <v>955.33681674999991</v>
      </c>
      <c r="K17" s="4">
        <v>1.3526268125000001</v>
      </c>
      <c r="L17" s="12">
        <v>0.41</v>
      </c>
      <c r="M17" s="12">
        <v>3.29</v>
      </c>
    </row>
    <row r="18" spans="3:13">
      <c r="C18" s="8"/>
      <c r="F18" t="s">
        <v>20</v>
      </c>
      <c r="G18" s="6">
        <v>476.46278071875003</v>
      </c>
      <c r="H18" s="1">
        <v>31.43680615625</v>
      </c>
      <c r="I18" s="2">
        <v>243.3529245</v>
      </c>
      <c r="J18" s="3">
        <v>200.64380199999999</v>
      </c>
      <c r="K18" s="4">
        <v>1.0292480625</v>
      </c>
      <c r="L18" s="12">
        <v>0.36</v>
      </c>
      <c r="M18" s="12">
        <v>3.38</v>
      </c>
    </row>
    <row r="19" spans="3:13">
      <c r="C19" s="8"/>
      <c r="F19" t="s">
        <v>21</v>
      </c>
      <c r="G19" s="6">
        <f>SUM(H19:K19)</f>
        <v>1394.6829433749999</v>
      </c>
      <c r="H19" s="1">
        <v>50.784189625000003</v>
      </c>
      <c r="I19" s="2">
        <v>668.05902485937497</v>
      </c>
      <c r="J19" s="3">
        <v>673.90160400000002</v>
      </c>
      <c r="K19" s="4">
        <v>1.9381248906249999</v>
      </c>
      <c r="L19" s="12">
        <v>0.35</v>
      </c>
      <c r="M19" s="12">
        <v>3.46</v>
      </c>
    </row>
    <row r="20" spans="3:13">
      <c r="C20" s="8"/>
      <c r="F20" t="s">
        <v>22</v>
      </c>
      <c r="G20" s="6">
        <v>1379.4149784921874</v>
      </c>
      <c r="H20" s="1">
        <v>11.615879343750001</v>
      </c>
      <c r="I20" s="2">
        <v>534.28009599999996</v>
      </c>
      <c r="J20" s="3">
        <v>832.65283599999998</v>
      </c>
      <c r="K20" s="4">
        <v>0.86616714843749998</v>
      </c>
      <c r="L20" s="12">
        <v>0.28999999999999998</v>
      </c>
      <c r="M20" s="12">
        <v>3.64</v>
      </c>
    </row>
    <row r="21" spans="3:13">
      <c r="C21" s="8"/>
      <c r="F21" t="s">
        <v>23</v>
      </c>
      <c r="G21" s="6">
        <v>888.63397228125007</v>
      </c>
      <c r="H21" s="1">
        <v>54.743512125000002</v>
      </c>
      <c r="I21" s="2">
        <v>499.33252800000002</v>
      </c>
      <c r="J21" s="3">
        <v>332.30465500000003</v>
      </c>
      <c r="K21" s="4">
        <v>2.2532771562499998</v>
      </c>
      <c r="L21" s="12">
        <v>0.31</v>
      </c>
      <c r="M21" s="12">
        <v>3.57</v>
      </c>
    </row>
    <row r="22" spans="3:13">
      <c r="C22" s="8"/>
      <c r="F22" t="s">
        <v>24</v>
      </c>
      <c r="G22" s="6">
        <v>1362.8309018554687</v>
      </c>
      <c r="H22" s="1">
        <v>4.0191476718749994</v>
      </c>
      <c r="I22" s="2">
        <v>397.03415922656251</v>
      </c>
      <c r="J22" s="3">
        <v>960.691761875</v>
      </c>
      <c r="K22" s="4">
        <v>1.0858330820312501</v>
      </c>
      <c r="L22" s="12">
        <v>0.31</v>
      </c>
      <c r="M22" s="12">
        <v>3.59</v>
      </c>
    </row>
    <row r="23" spans="3:13">
      <c r="C23" s="8"/>
      <c r="F23" t="s">
        <v>25</v>
      </c>
      <c r="G23" s="6">
        <v>1674.1816819140624</v>
      </c>
      <c r="H23" s="1">
        <v>94.27301949999999</v>
      </c>
      <c r="I23" s="2">
        <v>884.22077724999997</v>
      </c>
      <c r="J23" s="3">
        <v>693.37565999999993</v>
      </c>
      <c r="K23" s="4">
        <v>2.3122251640624998</v>
      </c>
      <c r="L23" s="12">
        <v>0.35</v>
      </c>
      <c r="M23" s="12">
        <v>3.46</v>
      </c>
    </row>
    <row r="24" spans="3:13">
      <c r="C24" s="8"/>
      <c r="F24" t="s">
        <v>26</v>
      </c>
      <c r="G24" s="6">
        <v>1223.1685998124999</v>
      </c>
      <c r="H24" s="1">
        <v>43.465892749999988</v>
      </c>
      <c r="I24" s="2">
        <v>603.61950224999998</v>
      </c>
      <c r="J24" s="3">
        <v>575.05835442187492</v>
      </c>
      <c r="K24" s="4">
        <v>1.0248503906249999</v>
      </c>
      <c r="L24" s="12">
        <v>0.34</v>
      </c>
      <c r="M24" s="12">
        <v>3.47</v>
      </c>
    </row>
    <row r="25" spans="3:13">
      <c r="C25" s="8"/>
      <c r="F25" t="s">
        <v>27</v>
      </c>
      <c r="G25" s="6">
        <v>1856.9497346406249</v>
      </c>
      <c r="H25" s="1">
        <v>81.239839750000002</v>
      </c>
      <c r="I25" s="2">
        <v>896.797956</v>
      </c>
      <c r="J25" s="3">
        <v>877.63719399999991</v>
      </c>
      <c r="K25" s="4">
        <v>1.2747448906250001</v>
      </c>
      <c r="L25" s="12">
        <v>0.4</v>
      </c>
      <c r="M25" s="12">
        <v>3.26</v>
      </c>
    </row>
    <row r="26" spans="3:13">
      <c r="C26" s="8"/>
      <c r="F26" t="s">
        <v>28</v>
      </c>
      <c r="G26" s="6">
        <v>1081.2265882617187</v>
      </c>
      <c r="H26" s="1">
        <v>58.452771324218737</v>
      </c>
      <c r="I26" s="2">
        <v>566.91787435937499</v>
      </c>
      <c r="J26" s="3">
        <v>453.91808507812499</v>
      </c>
      <c r="K26" s="4">
        <v>1.9378575</v>
      </c>
      <c r="L26" s="12">
        <v>0.33</v>
      </c>
      <c r="M26" s="12">
        <v>3.49</v>
      </c>
    </row>
    <row r="27" spans="3:13">
      <c r="C27" s="8"/>
    </row>
    <row r="28" spans="3:13">
      <c r="C28" s="8"/>
    </row>
    <row r="32" spans="3:13">
      <c r="G32" t="s">
        <v>31</v>
      </c>
      <c r="H32" t="s">
        <v>31</v>
      </c>
      <c r="I32" t="s">
        <v>31</v>
      </c>
      <c r="J32" t="s">
        <v>31</v>
      </c>
      <c r="K32" t="s">
        <v>31</v>
      </c>
    </row>
    <row r="33" spans="6:13">
      <c r="F33" t="s">
        <v>7</v>
      </c>
      <c r="G33" t="s">
        <v>0</v>
      </c>
      <c r="H33" s="1" t="s">
        <v>1</v>
      </c>
      <c r="I33" s="2" t="s">
        <v>2</v>
      </c>
      <c r="J33" s="3" t="s">
        <v>3</v>
      </c>
      <c r="K33" s="4" t="s">
        <v>4</v>
      </c>
      <c r="L33" s="12" t="s">
        <v>29</v>
      </c>
      <c r="M33" s="12" t="s">
        <v>30</v>
      </c>
    </row>
    <row r="34" spans="6:13">
      <c r="F34" t="s">
        <v>5</v>
      </c>
      <c r="G34" s="6">
        <f>G5*100</f>
        <v>175485.26117421867</v>
      </c>
      <c r="H34" s="1">
        <f>H5*100</f>
        <v>258.1225203125</v>
      </c>
      <c r="I34" s="2">
        <f>I5*100</f>
        <v>61664.234400000001</v>
      </c>
      <c r="J34" s="3">
        <f>J5*100</f>
        <v>113459.1020367187</v>
      </c>
      <c r="K34" s="4">
        <f>K5*100</f>
        <v>103.80221718750001</v>
      </c>
      <c r="L34" s="12">
        <v>0.35</v>
      </c>
      <c r="M34" s="12">
        <v>3.53</v>
      </c>
    </row>
    <row r="35" spans="6:13">
      <c r="F35" t="s">
        <v>6</v>
      </c>
      <c r="G35" s="6">
        <f t="shared" ref="G35:K55" si="0">G6*100</f>
        <v>144812.851</v>
      </c>
      <c r="H35" s="1">
        <f t="shared" si="0"/>
        <v>5628.9518500000004</v>
      </c>
      <c r="I35" s="2">
        <f t="shared" si="0"/>
        <v>69362.128049999999</v>
      </c>
      <c r="J35" s="3">
        <f t="shared" si="0"/>
        <v>69539.039074999993</v>
      </c>
      <c r="K35" s="4">
        <f t="shared" si="0"/>
        <v>282.73202500000002</v>
      </c>
      <c r="L35" s="12">
        <v>0.33</v>
      </c>
      <c r="M35" s="12">
        <v>3.52</v>
      </c>
    </row>
    <row r="36" spans="6:13">
      <c r="F36" t="s">
        <v>8</v>
      </c>
      <c r="G36" s="6">
        <f t="shared" si="0"/>
        <v>65150.77992500001</v>
      </c>
      <c r="H36" s="1">
        <f t="shared" si="0"/>
        <v>4796.9793</v>
      </c>
      <c r="I36" s="2">
        <f t="shared" si="0"/>
        <v>42977.260799999996</v>
      </c>
      <c r="J36" s="3">
        <f t="shared" si="0"/>
        <v>17273.149450000001</v>
      </c>
      <c r="K36" s="4">
        <f t="shared" si="0"/>
        <v>103.39037499999999</v>
      </c>
      <c r="L36" s="12">
        <v>0.35</v>
      </c>
      <c r="M36" s="12">
        <v>3.41</v>
      </c>
    </row>
    <row r="37" spans="6:13">
      <c r="F37" t="s">
        <v>9</v>
      </c>
      <c r="G37" s="6">
        <f t="shared" si="0"/>
        <v>170153.44172656248</v>
      </c>
      <c r="H37" s="1">
        <f t="shared" si="0"/>
        <v>1879.356771875</v>
      </c>
      <c r="I37" s="2">
        <f t="shared" si="0"/>
        <v>74954.167999999991</v>
      </c>
      <c r="J37" s="3">
        <f t="shared" si="0"/>
        <v>93223.853600000002</v>
      </c>
      <c r="K37" s="4">
        <f t="shared" si="0"/>
        <v>96.063354687499995</v>
      </c>
      <c r="L37" s="12">
        <v>0.38</v>
      </c>
      <c r="M37" s="12">
        <v>3.35</v>
      </c>
    </row>
    <row r="38" spans="6:13">
      <c r="F38" t="s">
        <v>10</v>
      </c>
      <c r="G38" s="6">
        <f t="shared" si="0"/>
        <v>135025.40487382808</v>
      </c>
      <c r="H38" s="1">
        <f t="shared" si="0"/>
        <v>613.33661249999989</v>
      </c>
      <c r="I38" s="2">
        <f t="shared" si="0"/>
        <v>49877.515099999997</v>
      </c>
      <c r="J38" s="3">
        <f t="shared" si="0"/>
        <v>84446.347039062501</v>
      </c>
      <c r="K38" s="4">
        <f t="shared" si="0"/>
        <v>88.206122265624998</v>
      </c>
      <c r="L38" s="12">
        <v>0.32</v>
      </c>
      <c r="M38" s="12">
        <v>3.59</v>
      </c>
    </row>
    <row r="39" spans="6:13">
      <c r="F39" t="s">
        <v>11</v>
      </c>
      <c r="G39" s="6">
        <f t="shared" si="0"/>
        <v>128350.80710273437</v>
      </c>
      <c r="H39" s="1">
        <f t="shared" si="0"/>
        <v>1699.5843499999999</v>
      </c>
      <c r="I39" s="2">
        <f t="shared" si="0"/>
        <v>63727.882799999999</v>
      </c>
      <c r="J39" s="3">
        <f t="shared" si="0"/>
        <v>62883.483200000002</v>
      </c>
      <c r="K39" s="4">
        <f t="shared" si="0"/>
        <v>39.856752734375</v>
      </c>
      <c r="L39" s="12">
        <v>0.3</v>
      </c>
      <c r="M39" s="12">
        <v>3.63</v>
      </c>
    </row>
    <row r="40" spans="6:13">
      <c r="F40" t="s">
        <v>12</v>
      </c>
      <c r="G40" s="6">
        <f t="shared" si="0"/>
        <v>70183.267493749998</v>
      </c>
      <c r="H40" s="1">
        <f t="shared" si="0"/>
        <v>7783.1921999999995</v>
      </c>
      <c r="I40" s="2">
        <f t="shared" si="0"/>
        <v>44225.133600000001</v>
      </c>
      <c r="J40" s="3">
        <f t="shared" si="0"/>
        <v>18127.202799999999</v>
      </c>
      <c r="K40" s="4">
        <f t="shared" si="0"/>
        <v>47.738893750000003</v>
      </c>
    </row>
    <row r="41" spans="6:13">
      <c r="F41" t="s">
        <v>13</v>
      </c>
      <c r="G41" s="6">
        <f t="shared" si="0"/>
        <v>86129.496337500008</v>
      </c>
      <c r="H41" s="1">
        <f t="shared" si="0"/>
        <v>6681.8050750000002</v>
      </c>
      <c r="I41" s="2">
        <f t="shared" si="0"/>
        <v>47862.069600000003</v>
      </c>
      <c r="J41" s="3">
        <f t="shared" si="0"/>
        <v>31358.9882</v>
      </c>
      <c r="K41" s="4">
        <f t="shared" si="0"/>
        <v>226.63346249999998</v>
      </c>
      <c r="L41" s="12">
        <v>0.35</v>
      </c>
      <c r="M41" s="12">
        <v>3.41</v>
      </c>
    </row>
    <row r="42" spans="6:13">
      <c r="F42" t="s">
        <v>14</v>
      </c>
      <c r="G42" s="6">
        <f t="shared" si="0"/>
        <v>151960.8869765625</v>
      </c>
      <c r="H42" s="1">
        <f t="shared" si="0"/>
        <v>3632.4711874999998</v>
      </c>
      <c r="I42" s="2">
        <f t="shared" si="0"/>
        <v>64610.456312500006</v>
      </c>
      <c r="J42" s="3">
        <f t="shared" si="0"/>
        <v>83596.370599999995</v>
      </c>
      <c r="K42" s="4">
        <f t="shared" si="0"/>
        <v>121.58887656249999</v>
      </c>
      <c r="L42" s="12">
        <v>0.27</v>
      </c>
      <c r="M42" s="12">
        <v>3.7</v>
      </c>
    </row>
    <row r="43" spans="6:13">
      <c r="F43" t="s">
        <v>15</v>
      </c>
      <c r="G43" s="6">
        <f t="shared" si="0"/>
        <v>86784.145857031253</v>
      </c>
      <c r="H43" s="1">
        <f t="shared" si="0"/>
        <v>7327.6995382812502</v>
      </c>
      <c r="I43" s="2">
        <f t="shared" si="0"/>
        <v>49123.766250000001</v>
      </c>
      <c r="J43" s="3">
        <f t="shared" si="0"/>
        <v>30206.686474999999</v>
      </c>
      <c r="K43" s="4">
        <f t="shared" si="0"/>
        <v>125.99359375000002</v>
      </c>
      <c r="L43" s="12">
        <v>0.33</v>
      </c>
      <c r="M43" s="12">
        <v>3.47</v>
      </c>
    </row>
    <row r="44" spans="6:13">
      <c r="F44" t="s">
        <v>16</v>
      </c>
      <c r="G44" s="6">
        <f t="shared" si="0"/>
        <v>145807.6150625</v>
      </c>
      <c r="H44" s="1">
        <f t="shared" si="0"/>
        <v>2042.6261734375</v>
      </c>
      <c r="I44" s="2">
        <f t="shared" si="0"/>
        <v>60612.605599999995</v>
      </c>
      <c r="J44" s="3">
        <f t="shared" si="0"/>
        <v>83033.673200000005</v>
      </c>
      <c r="K44" s="4">
        <f t="shared" si="0"/>
        <v>118.7100890625</v>
      </c>
      <c r="L44" s="12">
        <v>0.33</v>
      </c>
      <c r="M44" s="12">
        <v>3.53</v>
      </c>
    </row>
    <row r="45" spans="6:13">
      <c r="F45" t="s">
        <v>17</v>
      </c>
      <c r="G45" s="6">
        <f t="shared" si="0"/>
        <v>85140.526546093737</v>
      </c>
      <c r="H45" s="1">
        <f t="shared" si="0"/>
        <v>299.42827812500002</v>
      </c>
      <c r="I45" s="2">
        <f t="shared" si="0"/>
        <v>28646.569599999999</v>
      </c>
      <c r="J45" s="3">
        <f t="shared" si="0"/>
        <v>56178.786349999995</v>
      </c>
      <c r="K45" s="4">
        <f t="shared" si="0"/>
        <v>15.742317968749999</v>
      </c>
      <c r="L45" s="12">
        <v>0.36</v>
      </c>
      <c r="M45" s="12">
        <v>3.46</v>
      </c>
    </row>
    <row r="46" spans="6:13">
      <c r="F46" t="s">
        <v>19</v>
      </c>
      <c r="G46" s="6">
        <f t="shared" si="0"/>
        <v>176465.0029828125</v>
      </c>
      <c r="H46" s="1">
        <f t="shared" si="0"/>
        <v>1356.8913578125</v>
      </c>
      <c r="I46" s="2">
        <f t="shared" si="0"/>
        <v>79439.167268749996</v>
      </c>
      <c r="J46" s="3">
        <f t="shared" si="0"/>
        <v>95533.681674999985</v>
      </c>
      <c r="K46" s="4">
        <f t="shared" si="0"/>
        <v>135.26268125000001</v>
      </c>
      <c r="L46" s="12">
        <v>0.41</v>
      </c>
      <c r="M46" s="12">
        <v>3.29</v>
      </c>
    </row>
    <row r="47" spans="6:13">
      <c r="F47" t="s">
        <v>20</v>
      </c>
      <c r="G47" s="6">
        <f t="shared" si="0"/>
        <v>47646.278071875</v>
      </c>
      <c r="H47" s="1">
        <f t="shared" si="0"/>
        <v>3143.680615625</v>
      </c>
      <c r="I47" s="2">
        <f t="shared" si="0"/>
        <v>24335.292450000001</v>
      </c>
      <c r="J47" s="3">
        <f t="shared" si="0"/>
        <v>20064.3802</v>
      </c>
      <c r="K47" s="4">
        <f t="shared" si="0"/>
        <v>102.92480625</v>
      </c>
      <c r="L47" s="12">
        <v>0.36</v>
      </c>
      <c r="M47" s="12">
        <v>3.38</v>
      </c>
    </row>
    <row r="48" spans="6:13">
      <c r="F48" t="s">
        <v>21</v>
      </c>
      <c r="G48" s="6">
        <f t="shared" si="0"/>
        <v>139468.2943375</v>
      </c>
      <c r="H48" s="1">
        <f t="shared" si="0"/>
        <v>5078.4189624999999</v>
      </c>
      <c r="I48" s="2">
        <f t="shared" si="0"/>
        <v>66805.902485937491</v>
      </c>
      <c r="J48" s="3">
        <f t="shared" si="0"/>
        <v>67390.160400000008</v>
      </c>
      <c r="K48" s="4">
        <f t="shared" si="0"/>
        <v>193.81248906249999</v>
      </c>
      <c r="L48" s="12">
        <v>0.35</v>
      </c>
      <c r="M48" s="12">
        <v>3.46</v>
      </c>
    </row>
    <row r="49" spans="6:21">
      <c r="F49" t="s">
        <v>22</v>
      </c>
      <c r="G49" s="6">
        <f t="shared" si="0"/>
        <v>137941.49784921875</v>
      </c>
      <c r="H49" s="1">
        <f t="shared" si="0"/>
        <v>1161.587934375</v>
      </c>
      <c r="I49" s="2">
        <f t="shared" si="0"/>
        <v>53428.009599999998</v>
      </c>
      <c r="J49" s="3">
        <f t="shared" si="0"/>
        <v>83265.283599999995</v>
      </c>
      <c r="K49" s="4">
        <f t="shared" si="0"/>
        <v>86.616714843750003</v>
      </c>
      <c r="L49" s="12">
        <v>0.28999999999999998</v>
      </c>
      <c r="M49" s="12">
        <v>3.64</v>
      </c>
    </row>
    <row r="50" spans="6:21">
      <c r="F50" t="s">
        <v>23</v>
      </c>
      <c r="G50" s="6">
        <f t="shared" si="0"/>
        <v>88863.397228125003</v>
      </c>
      <c r="H50" s="1">
        <f t="shared" si="0"/>
        <v>5474.3512125000007</v>
      </c>
      <c r="I50" s="2">
        <f t="shared" si="0"/>
        <v>49933.252800000002</v>
      </c>
      <c r="J50" s="3">
        <f t="shared" si="0"/>
        <v>33230.465500000006</v>
      </c>
      <c r="K50" s="4">
        <f t="shared" si="0"/>
        <v>225.32771562499997</v>
      </c>
      <c r="L50" s="12">
        <v>0.31</v>
      </c>
      <c r="M50" s="12">
        <v>3.57</v>
      </c>
    </row>
    <row r="51" spans="6:21">
      <c r="F51" t="s">
        <v>24</v>
      </c>
      <c r="G51" s="6">
        <f t="shared" si="0"/>
        <v>136283.09018554687</v>
      </c>
      <c r="H51" s="1">
        <f t="shared" si="0"/>
        <v>401.91476718749993</v>
      </c>
      <c r="I51" s="2">
        <f t="shared" si="0"/>
        <v>39703.415922656248</v>
      </c>
      <c r="J51" s="3">
        <f t="shared" si="0"/>
        <v>96069.176187499994</v>
      </c>
      <c r="K51" s="4">
        <f t="shared" si="0"/>
        <v>108.583308203125</v>
      </c>
      <c r="L51" s="12">
        <v>0.31</v>
      </c>
      <c r="M51" s="12">
        <v>3.59</v>
      </c>
    </row>
    <row r="52" spans="6:21">
      <c r="F52" t="s">
        <v>25</v>
      </c>
      <c r="G52" s="6">
        <f t="shared" si="0"/>
        <v>167418.16819140624</v>
      </c>
      <c r="H52" s="1">
        <f t="shared" si="0"/>
        <v>9427.3019499999991</v>
      </c>
      <c r="I52" s="2">
        <f t="shared" si="0"/>
        <v>88422.077724999996</v>
      </c>
      <c r="J52" s="3">
        <f t="shared" si="0"/>
        <v>69337.565999999992</v>
      </c>
      <c r="K52" s="4">
        <f t="shared" si="0"/>
        <v>231.22251640624998</v>
      </c>
      <c r="L52" s="12">
        <v>0.35</v>
      </c>
      <c r="M52" s="12">
        <v>3.46</v>
      </c>
    </row>
    <row r="53" spans="6:21">
      <c r="F53" t="s">
        <v>26</v>
      </c>
      <c r="G53" s="6">
        <f t="shared" si="0"/>
        <v>122316.85998124999</v>
      </c>
      <c r="H53" s="1">
        <f t="shared" si="0"/>
        <v>4346.5892749999985</v>
      </c>
      <c r="I53" s="2">
        <f t="shared" si="0"/>
        <v>60361.950225000001</v>
      </c>
      <c r="J53" s="3">
        <f t="shared" si="0"/>
        <v>57505.83544218749</v>
      </c>
      <c r="K53" s="4">
        <f t="shared" si="0"/>
        <v>102.48503906249999</v>
      </c>
      <c r="L53" s="12">
        <v>0.34</v>
      </c>
      <c r="M53" s="12">
        <v>3.47</v>
      </c>
    </row>
    <row r="54" spans="6:21">
      <c r="F54" t="s">
        <v>27</v>
      </c>
      <c r="G54" s="6">
        <f t="shared" si="0"/>
        <v>185694.9734640625</v>
      </c>
      <c r="H54" s="1">
        <f t="shared" si="0"/>
        <v>8123.9839750000001</v>
      </c>
      <c r="I54" s="2">
        <f t="shared" si="0"/>
        <v>89679.795599999998</v>
      </c>
      <c r="J54" s="3">
        <f t="shared" si="0"/>
        <v>87763.719399999987</v>
      </c>
      <c r="K54" s="4">
        <f t="shared" si="0"/>
        <v>127.47448906250001</v>
      </c>
      <c r="L54" s="12">
        <v>0.4</v>
      </c>
      <c r="M54" s="12">
        <v>3.26</v>
      </c>
    </row>
    <row r="55" spans="6:21">
      <c r="F55" t="s">
        <v>28</v>
      </c>
      <c r="G55" s="6">
        <f t="shared" si="0"/>
        <v>108122.65882617187</v>
      </c>
      <c r="H55" s="1">
        <f t="shared" si="0"/>
        <v>5845.2771324218738</v>
      </c>
      <c r="I55" s="2">
        <f t="shared" si="0"/>
        <v>56691.787435937498</v>
      </c>
      <c r="J55" s="3">
        <f t="shared" si="0"/>
        <v>45391.8085078125</v>
      </c>
      <c r="K55" s="4">
        <f t="shared" si="0"/>
        <v>193.78575000000001</v>
      </c>
      <c r="L55" s="12">
        <v>0.33</v>
      </c>
      <c r="M55" s="12">
        <v>3.49</v>
      </c>
    </row>
    <row r="60" spans="6:21">
      <c r="G60" t="s">
        <v>31</v>
      </c>
    </row>
    <row r="61" spans="6:21">
      <c r="F61" t="s">
        <v>7</v>
      </c>
      <c r="G61" t="s">
        <v>3</v>
      </c>
      <c r="H61" s="12" t="s">
        <v>29</v>
      </c>
      <c r="Q61" t="s">
        <v>31</v>
      </c>
      <c r="R61" t="s">
        <v>31</v>
      </c>
      <c r="S61" t="s">
        <v>69</v>
      </c>
      <c r="U61" t="s">
        <v>69</v>
      </c>
    </row>
    <row r="62" spans="6:21">
      <c r="F62" t="s">
        <v>5</v>
      </c>
      <c r="G62" s="7">
        <v>113459.1020367187</v>
      </c>
      <c r="H62" s="12">
        <v>0.35</v>
      </c>
      <c r="P62" t="s">
        <v>7</v>
      </c>
      <c r="Q62" t="s">
        <v>0</v>
      </c>
      <c r="R62" t="s">
        <v>1</v>
      </c>
      <c r="T62" t="s">
        <v>70</v>
      </c>
    </row>
    <row r="63" spans="6:21">
      <c r="F63" t="s">
        <v>6</v>
      </c>
      <c r="G63" s="7">
        <v>69539.039074999993</v>
      </c>
      <c r="H63" s="12">
        <v>0.33</v>
      </c>
      <c r="P63" t="s">
        <v>5</v>
      </c>
      <c r="Q63">
        <v>175485.26117421867</v>
      </c>
      <c r="R63">
        <v>258.1225203125</v>
      </c>
      <c r="S63" s="5">
        <f>R63/Q63</f>
        <v>1.4709071211185111E-3</v>
      </c>
      <c r="T63" s="12">
        <v>0.35</v>
      </c>
      <c r="U63" s="5">
        <v>1.4709071211185111E-3</v>
      </c>
    </row>
    <row r="64" spans="6:21">
      <c r="F64" t="s">
        <v>8</v>
      </c>
      <c r="G64" s="7">
        <v>17273.149450000001</v>
      </c>
      <c r="H64" s="12">
        <v>0.35</v>
      </c>
      <c r="P64" t="s">
        <v>6</v>
      </c>
      <c r="Q64">
        <v>144812.851</v>
      </c>
      <c r="R64">
        <v>5628.9518500000004</v>
      </c>
      <c r="S64" s="5">
        <f t="shared" ref="S64:S68" si="1">R64/Q64</f>
        <v>3.8870527105360285E-2</v>
      </c>
      <c r="T64" s="12">
        <v>0.33</v>
      </c>
      <c r="U64" s="5">
        <v>3.8870527105360285E-2</v>
      </c>
    </row>
    <row r="65" spans="6:34">
      <c r="F65" t="s">
        <v>9</v>
      </c>
      <c r="G65" s="7">
        <v>93223.853600000002</v>
      </c>
      <c r="H65" s="12">
        <v>0.38</v>
      </c>
      <c r="P65" t="s">
        <v>8</v>
      </c>
      <c r="Q65">
        <v>65150.77992500001</v>
      </c>
      <c r="R65">
        <v>4796.9793</v>
      </c>
      <c r="S65" s="5">
        <f t="shared" si="1"/>
        <v>7.3628885264645574E-2</v>
      </c>
      <c r="T65" s="12">
        <v>0.35</v>
      </c>
      <c r="U65" s="5">
        <v>7.3628885264645574E-2</v>
      </c>
    </row>
    <row r="66" spans="6:34">
      <c r="F66" t="s">
        <v>10</v>
      </c>
      <c r="G66" s="7">
        <v>84446.347039062501</v>
      </c>
      <c r="H66" s="12">
        <v>0.32</v>
      </c>
      <c r="P66" t="s">
        <v>9</v>
      </c>
      <c r="Q66">
        <v>170153.44172656248</v>
      </c>
      <c r="R66">
        <v>1879.356771875</v>
      </c>
      <c r="S66" s="5">
        <f t="shared" si="1"/>
        <v>1.1045070571626384E-2</v>
      </c>
      <c r="T66" s="12">
        <v>0.38</v>
      </c>
      <c r="U66" s="5">
        <v>1.1045070571626384E-2</v>
      </c>
      <c r="AH66" t="s">
        <v>71</v>
      </c>
    </row>
    <row r="67" spans="6:34">
      <c r="F67" t="s">
        <v>11</v>
      </c>
      <c r="G67" s="7">
        <v>62883.483200000002</v>
      </c>
      <c r="H67" s="12">
        <v>0.3</v>
      </c>
      <c r="P67" t="s">
        <v>10</v>
      </c>
      <c r="Q67">
        <v>135025.40487382808</v>
      </c>
      <c r="R67">
        <v>613.33661249999989</v>
      </c>
      <c r="S67" s="5">
        <f t="shared" si="1"/>
        <v>4.5423793624105079E-3</v>
      </c>
      <c r="T67" s="12">
        <v>0.32</v>
      </c>
      <c r="U67" s="5">
        <v>4.5423793624105079E-3</v>
      </c>
      <c r="AH67" t="s">
        <v>72</v>
      </c>
    </row>
    <row r="68" spans="6:34">
      <c r="F68" t="s">
        <v>13</v>
      </c>
      <c r="G68" s="7">
        <v>31358.9882</v>
      </c>
      <c r="H68" s="12">
        <v>0.35</v>
      </c>
      <c r="P68" t="s">
        <v>11</v>
      </c>
      <c r="Q68">
        <v>128350.80710273437</v>
      </c>
      <c r="R68">
        <v>1699.5843499999999</v>
      </c>
      <c r="S68" s="5">
        <f t="shared" si="1"/>
        <v>1.3241711434191613E-2</v>
      </c>
      <c r="T68" s="12">
        <v>0.3</v>
      </c>
      <c r="U68" s="5">
        <v>1.3241711434191613E-2</v>
      </c>
      <c r="AH68" t="s">
        <v>73</v>
      </c>
    </row>
    <row r="69" spans="6:34">
      <c r="F69" t="s">
        <v>14</v>
      </c>
      <c r="G69" s="7">
        <v>83596.370599999995</v>
      </c>
      <c r="H69" s="12">
        <v>0.27</v>
      </c>
      <c r="P69" t="s">
        <v>13</v>
      </c>
      <c r="Q69">
        <v>86129.496337500008</v>
      </c>
      <c r="R69">
        <v>6681.8050750000002</v>
      </c>
      <c r="S69" s="5">
        <f t="shared" ref="S69:S83" si="2">R69/Q69</f>
        <v>7.7578592226027018E-2</v>
      </c>
      <c r="T69" s="12">
        <v>0.35</v>
      </c>
      <c r="U69" s="5">
        <v>7.7578592226027018E-2</v>
      </c>
      <c r="AH69" t="s">
        <v>74</v>
      </c>
    </row>
    <row r="70" spans="6:34">
      <c r="F70" t="s">
        <v>15</v>
      </c>
      <c r="G70" s="7">
        <v>30206.686474999999</v>
      </c>
      <c r="H70" s="12">
        <v>0.33</v>
      </c>
      <c r="P70" t="s">
        <v>14</v>
      </c>
      <c r="Q70">
        <v>151960.8869765625</v>
      </c>
      <c r="R70">
        <v>3632.4711874999998</v>
      </c>
      <c r="S70" s="5">
        <f t="shared" si="2"/>
        <v>2.3903987794308211E-2</v>
      </c>
      <c r="T70" s="12">
        <v>0.27</v>
      </c>
      <c r="U70" s="5">
        <v>2.3903987794308211E-2</v>
      </c>
      <c r="AH70" t="s">
        <v>75</v>
      </c>
    </row>
    <row r="71" spans="6:34">
      <c r="F71" t="s">
        <v>16</v>
      </c>
      <c r="G71" s="7">
        <v>83033.673200000005</v>
      </c>
      <c r="H71" s="12">
        <v>0.33</v>
      </c>
      <c r="P71" t="s">
        <v>15</v>
      </c>
      <c r="Q71">
        <v>86784.145857031253</v>
      </c>
      <c r="R71">
        <v>7327.6995382812502</v>
      </c>
      <c r="S71" s="5">
        <f t="shared" si="2"/>
        <v>8.4435923934228135E-2</v>
      </c>
      <c r="T71" s="12">
        <v>0.33</v>
      </c>
      <c r="U71" s="5">
        <v>8.4435923934228135E-2</v>
      </c>
      <c r="AH71" t="s">
        <v>76</v>
      </c>
    </row>
    <row r="72" spans="6:34">
      <c r="F72" t="s">
        <v>17</v>
      </c>
      <c r="G72" s="7">
        <v>56178.786349999995</v>
      </c>
      <c r="H72" s="12">
        <v>0.36</v>
      </c>
      <c r="P72" t="s">
        <v>16</v>
      </c>
      <c r="Q72">
        <v>145807.6150625</v>
      </c>
      <c r="R72">
        <v>2042.6261734375</v>
      </c>
      <c r="S72" s="5">
        <f t="shared" si="2"/>
        <v>1.4009050025006818E-2</v>
      </c>
      <c r="T72" s="12">
        <v>0.33</v>
      </c>
      <c r="U72" s="5">
        <v>1.4009050025006818E-2</v>
      </c>
      <c r="AH72" t="s">
        <v>77</v>
      </c>
    </row>
    <row r="73" spans="6:34">
      <c r="F73" t="s">
        <v>19</v>
      </c>
      <c r="G73" s="7">
        <v>95533.681674999985</v>
      </c>
      <c r="H73" s="12">
        <v>0.41</v>
      </c>
      <c r="P73" t="s">
        <v>17</v>
      </c>
      <c r="Q73">
        <v>85140.526546093737</v>
      </c>
      <c r="R73">
        <v>299.42827812500002</v>
      </c>
      <c r="S73" s="5">
        <f t="shared" si="2"/>
        <v>3.5168713451976864E-3</v>
      </c>
      <c r="T73" s="12">
        <v>0.36</v>
      </c>
      <c r="U73" s="5">
        <v>3.5168713451976864E-3</v>
      </c>
      <c r="AH73" t="s">
        <v>78</v>
      </c>
    </row>
    <row r="74" spans="6:34">
      <c r="F74" t="s">
        <v>20</v>
      </c>
      <c r="G74" s="7">
        <v>20064.3802</v>
      </c>
      <c r="H74" s="12">
        <v>0.36</v>
      </c>
      <c r="P74" t="s">
        <v>19</v>
      </c>
      <c r="Q74">
        <v>176465.0029828125</v>
      </c>
      <c r="R74">
        <v>1356.8913578125</v>
      </c>
      <c r="S74" s="5">
        <f t="shared" si="2"/>
        <v>7.6892943919574797E-3</v>
      </c>
      <c r="T74" s="12">
        <v>0.41</v>
      </c>
      <c r="U74" s="5">
        <v>7.6892943919574797E-3</v>
      </c>
    </row>
    <row r="75" spans="6:34">
      <c r="F75" t="s">
        <v>21</v>
      </c>
      <c r="G75" s="7">
        <v>67390.160400000008</v>
      </c>
      <c r="H75" s="12">
        <v>0.35</v>
      </c>
      <c r="P75" t="s">
        <v>20</v>
      </c>
      <c r="Q75">
        <v>47646.278071875</v>
      </c>
      <c r="R75">
        <v>3143.680615625</v>
      </c>
      <c r="S75" s="5">
        <f t="shared" si="2"/>
        <v>6.5979563207071892E-2</v>
      </c>
      <c r="T75" s="12">
        <v>0.36</v>
      </c>
      <c r="U75" s="5">
        <v>6.5979563207071892E-2</v>
      </c>
      <c r="AH75" t="s">
        <v>79</v>
      </c>
    </row>
    <row r="76" spans="6:34">
      <c r="F76" t="s">
        <v>22</v>
      </c>
      <c r="G76" s="7">
        <v>83265.283599999995</v>
      </c>
      <c r="H76" s="12">
        <v>0.28999999999999998</v>
      </c>
      <c r="P76" t="s">
        <v>21</v>
      </c>
      <c r="Q76">
        <v>139468.2943375</v>
      </c>
      <c r="R76">
        <v>5078.4189624999999</v>
      </c>
      <c r="S76" s="5">
        <f t="shared" si="2"/>
        <v>3.6412712915314713E-2</v>
      </c>
      <c r="T76" s="12">
        <v>0.35</v>
      </c>
      <c r="U76" s="5">
        <v>3.6412712915314713E-2</v>
      </c>
      <c r="AH76" t="s">
        <v>80</v>
      </c>
    </row>
    <row r="77" spans="6:34">
      <c r="F77" t="s">
        <v>23</v>
      </c>
      <c r="G77" s="7">
        <v>33230.465500000006</v>
      </c>
      <c r="H77" s="12">
        <v>0.31</v>
      </c>
      <c r="P77" t="s">
        <v>22</v>
      </c>
      <c r="Q77">
        <v>137941.49784921875</v>
      </c>
      <c r="R77">
        <v>1161.587934375</v>
      </c>
      <c r="S77" s="5">
        <f t="shared" si="2"/>
        <v>8.420873721733179E-3</v>
      </c>
      <c r="T77" s="12">
        <v>0.28999999999999998</v>
      </c>
      <c r="U77" s="5">
        <v>8.420873721733179E-3</v>
      </c>
      <c r="AH77" t="s">
        <v>33</v>
      </c>
    </row>
    <row r="78" spans="6:34">
      <c r="F78" t="s">
        <v>24</v>
      </c>
      <c r="G78" s="7">
        <v>96069.176187499994</v>
      </c>
      <c r="H78" s="12">
        <v>0.31</v>
      </c>
      <c r="P78" t="s">
        <v>23</v>
      </c>
      <c r="Q78">
        <v>88863.397228125003</v>
      </c>
      <c r="R78">
        <v>5474.3512125000007</v>
      </c>
      <c r="S78" s="5">
        <f t="shared" si="2"/>
        <v>6.1604118042511487E-2</v>
      </c>
      <c r="T78" s="12">
        <v>0.31</v>
      </c>
      <c r="U78" s="5">
        <v>6.1604118042511487E-2</v>
      </c>
      <c r="AH78" t="s">
        <v>81</v>
      </c>
    </row>
    <row r="79" spans="6:34">
      <c r="F79" t="s">
        <v>25</v>
      </c>
      <c r="G79" s="7">
        <v>69337.565999999992</v>
      </c>
      <c r="H79" s="12">
        <v>0.35</v>
      </c>
      <c r="P79" t="s">
        <v>24</v>
      </c>
      <c r="Q79">
        <v>136283.09018554687</v>
      </c>
      <c r="R79">
        <v>401.91476718749993</v>
      </c>
      <c r="S79" s="5">
        <f t="shared" si="2"/>
        <v>2.9491169200837795E-3</v>
      </c>
      <c r="T79" s="12">
        <v>0.31</v>
      </c>
      <c r="U79" s="5">
        <v>2.9491169200837795E-3</v>
      </c>
      <c r="AH79" t="s">
        <v>82</v>
      </c>
    </row>
    <row r="80" spans="6:34">
      <c r="F80" t="s">
        <v>26</v>
      </c>
      <c r="G80" s="7">
        <v>57505.83544218749</v>
      </c>
      <c r="H80" s="12">
        <v>0.34</v>
      </c>
      <c r="P80" t="s">
        <v>25</v>
      </c>
      <c r="Q80">
        <v>167418.16819140624</v>
      </c>
      <c r="R80">
        <v>9427.3019499999991</v>
      </c>
      <c r="S80" s="5">
        <f t="shared" si="2"/>
        <v>5.630990980155709E-2</v>
      </c>
      <c r="T80" s="12">
        <v>0.35</v>
      </c>
      <c r="U80" s="5">
        <v>5.630990980155709E-2</v>
      </c>
      <c r="AH80" t="s">
        <v>83</v>
      </c>
    </row>
    <row r="81" spans="6:37">
      <c r="F81" t="s">
        <v>27</v>
      </c>
      <c r="G81" s="7">
        <v>87763.719399999987</v>
      </c>
      <c r="H81" s="12">
        <v>0.4</v>
      </c>
      <c r="P81" t="s">
        <v>26</v>
      </c>
      <c r="Q81">
        <v>122316.85998124999</v>
      </c>
      <c r="R81">
        <v>4346.5892749999985</v>
      </c>
      <c r="S81" s="5">
        <f t="shared" si="2"/>
        <v>3.5535487713356025E-2</v>
      </c>
      <c r="T81" s="12">
        <v>0.34</v>
      </c>
      <c r="U81" s="5">
        <v>3.5535487713356025E-2</v>
      </c>
    </row>
    <row r="82" spans="6:37">
      <c r="F82" t="s">
        <v>28</v>
      </c>
      <c r="G82" s="7">
        <v>45391.8085078125</v>
      </c>
      <c r="H82" s="12">
        <v>0.33</v>
      </c>
      <c r="P82" t="s">
        <v>27</v>
      </c>
      <c r="Q82">
        <v>185694.9734640625</v>
      </c>
      <c r="R82">
        <v>8123.9839750000001</v>
      </c>
      <c r="S82" s="5">
        <f t="shared" si="2"/>
        <v>4.3749078520815388E-2</v>
      </c>
      <c r="T82" s="12">
        <v>0.4</v>
      </c>
      <c r="U82" s="5">
        <v>4.3749078520815388E-2</v>
      </c>
    </row>
    <row r="83" spans="6:37">
      <c r="P83" t="s">
        <v>28</v>
      </c>
      <c r="Q83">
        <v>108122.65882617187</v>
      </c>
      <c r="R83">
        <v>5845.2771324218738</v>
      </c>
      <c r="S83" s="5">
        <f t="shared" si="2"/>
        <v>5.4061537108695129E-2</v>
      </c>
      <c r="T83" s="12">
        <v>0.33</v>
      </c>
      <c r="U83" s="5">
        <v>5.4061537108695129E-2</v>
      </c>
    </row>
    <row r="85" spans="6:37">
      <c r="G85" t="s">
        <v>31</v>
      </c>
    </row>
    <row r="86" spans="6:37">
      <c r="F86" t="s">
        <v>7</v>
      </c>
      <c r="G86" t="s">
        <v>3</v>
      </c>
      <c r="H86" s="12" t="s">
        <v>30</v>
      </c>
    </row>
    <row r="87" spans="6:37">
      <c r="F87" t="s">
        <v>5</v>
      </c>
      <c r="G87" s="7">
        <v>113459.1020367187</v>
      </c>
      <c r="H87" s="12">
        <v>3.53</v>
      </c>
    </row>
    <row r="88" spans="6:37">
      <c r="F88" t="s">
        <v>6</v>
      </c>
      <c r="G88" s="7">
        <v>69539.039074999993</v>
      </c>
      <c r="H88" s="12">
        <v>3.52</v>
      </c>
    </row>
    <row r="89" spans="6:37">
      <c r="F89" t="s">
        <v>8</v>
      </c>
      <c r="G89" s="7">
        <v>17273.149450000001</v>
      </c>
      <c r="H89" s="12">
        <v>3.41</v>
      </c>
      <c r="U89" t="s">
        <v>31</v>
      </c>
      <c r="V89" t="s">
        <v>31</v>
      </c>
      <c r="W89" t="s">
        <v>69</v>
      </c>
      <c r="Y89" t="s">
        <v>69</v>
      </c>
    </row>
    <row r="90" spans="6:37">
      <c r="F90" t="s">
        <v>9</v>
      </c>
      <c r="G90" s="7">
        <v>93223.853600000002</v>
      </c>
      <c r="H90" s="12">
        <v>3.35</v>
      </c>
      <c r="T90" t="s">
        <v>7</v>
      </c>
      <c r="U90" t="s">
        <v>0</v>
      </c>
      <c r="V90" t="s">
        <v>1</v>
      </c>
      <c r="X90" s="12" t="s">
        <v>30</v>
      </c>
      <c r="AK90" t="s">
        <v>84</v>
      </c>
    </row>
    <row r="91" spans="6:37">
      <c r="F91" t="s">
        <v>10</v>
      </c>
      <c r="G91" s="7">
        <v>84446.347039062501</v>
      </c>
      <c r="H91" s="12">
        <v>3.59</v>
      </c>
      <c r="T91" t="s">
        <v>5</v>
      </c>
      <c r="U91">
        <v>175485.26117421867</v>
      </c>
      <c r="V91">
        <v>258.1225203125</v>
      </c>
      <c r="W91" s="5">
        <f>V91/U91</f>
        <v>1.4709071211185111E-3</v>
      </c>
      <c r="X91" s="12">
        <v>3.53</v>
      </c>
      <c r="Y91" s="5">
        <v>1.4709071211185111E-3</v>
      </c>
      <c r="AK91" t="s">
        <v>85</v>
      </c>
    </row>
    <row r="92" spans="6:37">
      <c r="F92" t="s">
        <v>11</v>
      </c>
      <c r="G92" s="7">
        <v>62883.483200000002</v>
      </c>
      <c r="H92" s="12">
        <v>3.63</v>
      </c>
      <c r="T92" t="s">
        <v>6</v>
      </c>
      <c r="U92">
        <v>144812.851</v>
      </c>
      <c r="V92">
        <v>5628.9518500000004</v>
      </c>
      <c r="W92" s="5">
        <f t="shared" ref="W92:W96" si="3">V92/U92</f>
        <v>3.8870527105360285E-2</v>
      </c>
      <c r="X92" s="12">
        <v>3.52</v>
      </c>
      <c r="Y92" s="5">
        <v>3.8870527105360285E-2</v>
      </c>
      <c r="AK92" t="s">
        <v>86</v>
      </c>
    </row>
    <row r="93" spans="6:37">
      <c r="F93" t="s">
        <v>13</v>
      </c>
      <c r="G93" s="7">
        <v>31358.9882</v>
      </c>
      <c r="H93" s="12">
        <v>3.41</v>
      </c>
      <c r="T93" t="s">
        <v>8</v>
      </c>
      <c r="U93">
        <v>65150.77992500001</v>
      </c>
      <c r="V93">
        <v>4796.9793</v>
      </c>
      <c r="W93" s="5">
        <f t="shared" si="3"/>
        <v>7.3628885264645574E-2</v>
      </c>
      <c r="X93" s="12">
        <v>3.41</v>
      </c>
      <c r="Y93" s="5">
        <v>7.3628885264645574E-2</v>
      </c>
      <c r="AK93" t="s">
        <v>87</v>
      </c>
    </row>
    <row r="94" spans="6:37">
      <c r="F94" t="s">
        <v>14</v>
      </c>
      <c r="G94" s="7">
        <v>83596.370599999995</v>
      </c>
      <c r="H94" s="12">
        <v>3.7</v>
      </c>
      <c r="T94" t="s">
        <v>9</v>
      </c>
      <c r="U94">
        <v>170153.44172656248</v>
      </c>
      <c r="V94">
        <v>1879.356771875</v>
      </c>
      <c r="W94" s="5">
        <f t="shared" si="3"/>
        <v>1.1045070571626384E-2</v>
      </c>
      <c r="X94" s="12">
        <v>3.35</v>
      </c>
      <c r="Y94" s="5">
        <v>1.1045070571626384E-2</v>
      </c>
      <c r="AK94" t="s">
        <v>88</v>
      </c>
    </row>
    <row r="95" spans="6:37">
      <c r="F95" t="s">
        <v>15</v>
      </c>
      <c r="G95" s="7">
        <v>30206.686474999999</v>
      </c>
      <c r="H95" s="12">
        <v>3.47</v>
      </c>
      <c r="T95" t="s">
        <v>10</v>
      </c>
      <c r="U95">
        <v>135025.40487382808</v>
      </c>
      <c r="V95">
        <v>613.33661249999989</v>
      </c>
      <c r="W95" s="5">
        <f t="shared" si="3"/>
        <v>4.5423793624105079E-3</v>
      </c>
      <c r="X95" s="12">
        <v>3.59</v>
      </c>
      <c r="Y95" s="5">
        <v>4.5423793624105079E-3</v>
      </c>
      <c r="AK95" t="s">
        <v>89</v>
      </c>
    </row>
    <row r="96" spans="6:37">
      <c r="F96" t="s">
        <v>16</v>
      </c>
      <c r="G96" s="7">
        <v>83033.673200000005</v>
      </c>
      <c r="H96" s="12">
        <v>3.53</v>
      </c>
      <c r="T96" t="s">
        <v>11</v>
      </c>
      <c r="U96">
        <v>128350.80710273437</v>
      </c>
      <c r="V96">
        <v>1699.5843499999999</v>
      </c>
      <c r="W96" s="5">
        <f t="shared" si="3"/>
        <v>1.3241711434191613E-2</v>
      </c>
      <c r="X96" s="12">
        <v>3.63</v>
      </c>
      <c r="Y96" s="5">
        <v>1.3241711434191613E-2</v>
      </c>
      <c r="AK96" t="s">
        <v>90</v>
      </c>
    </row>
    <row r="97" spans="6:37">
      <c r="F97" t="s">
        <v>17</v>
      </c>
      <c r="G97" s="7">
        <v>56178.786349999995</v>
      </c>
      <c r="H97" s="12">
        <v>3.46</v>
      </c>
      <c r="T97" t="s">
        <v>13</v>
      </c>
      <c r="U97">
        <v>86129.496337500008</v>
      </c>
      <c r="V97">
        <v>6681.8050750000002</v>
      </c>
      <c r="W97" s="5">
        <f t="shared" ref="W97:W111" si="4">V97/U97</f>
        <v>7.7578592226027018E-2</v>
      </c>
      <c r="X97" s="12">
        <v>3.41</v>
      </c>
      <c r="Y97" s="5">
        <v>7.7578592226027018E-2</v>
      </c>
      <c r="AK97" t="s">
        <v>91</v>
      </c>
    </row>
    <row r="98" spans="6:37">
      <c r="F98" t="s">
        <v>19</v>
      </c>
      <c r="G98" s="7">
        <v>95533.681674999985</v>
      </c>
      <c r="H98" s="12">
        <v>3.29</v>
      </c>
      <c r="T98" t="s">
        <v>14</v>
      </c>
      <c r="U98">
        <v>151960.8869765625</v>
      </c>
      <c r="V98">
        <v>3632.4711874999998</v>
      </c>
      <c r="W98" s="5">
        <f t="shared" si="4"/>
        <v>2.3903987794308211E-2</v>
      </c>
      <c r="X98" s="12">
        <v>3.7</v>
      </c>
      <c r="Y98" s="5">
        <v>2.3903987794308211E-2</v>
      </c>
      <c r="AK98" t="s">
        <v>92</v>
      </c>
    </row>
    <row r="99" spans="6:37">
      <c r="F99" t="s">
        <v>20</v>
      </c>
      <c r="G99" s="7">
        <v>20064.3802</v>
      </c>
      <c r="H99" s="12">
        <v>3.38</v>
      </c>
      <c r="T99" t="s">
        <v>15</v>
      </c>
      <c r="U99">
        <v>86784.145857031253</v>
      </c>
      <c r="V99">
        <v>7327.6995382812502</v>
      </c>
      <c r="W99" s="5">
        <f t="shared" si="4"/>
        <v>8.4435923934228135E-2</v>
      </c>
      <c r="X99" s="12">
        <v>3.47</v>
      </c>
      <c r="Y99" s="5">
        <v>8.4435923934228135E-2</v>
      </c>
      <c r="AK99" t="s">
        <v>93</v>
      </c>
    </row>
    <row r="100" spans="6:37">
      <c r="F100" t="s">
        <v>21</v>
      </c>
      <c r="G100" s="7">
        <v>67390.160400000008</v>
      </c>
      <c r="H100" s="12">
        <v>3.46</v>
      </c>
      <c r="T100" t="s">
        <v>16</v>
      </c>
      <c r="U100">
        <v>145807.6150625</v>
      </c>
      <c r="V100">
        <v>2042.6261734375</v>
      </c>
      <c r="W100" s="5">
        <f t="shared" si="4"/>
        <v>1.4009050025006818E-2</v>
      </c>
      <c r="X100" s="12">
        <v>3.53</v>
      </c>
      <c r="Y100" s="5">
        <v>1.4009050025006818E-2</v>
      </c>
    </row>
    <row r="101" spans="6:37">
      <c r="F101" t="s">
        <v>22</v>
      </c>
      <c r="G101" s="7">
        <v>83265.283599999995</v>
      </c>
      <c r="H101" s="12">
        <v>3.64</v>
      </c>
      <c r="T101" t="s">
        <v>17</v>
      </c>
      <c r="U101">
        <v>85140.526546093737</v>
      </c>
      <c r="V101">
        <v>299.42827812500002</v>
      </c>
      <c r="W101" s="5">
        <f t="shared" si="4"/>
        <v>3.5168713451976864E-3</v>
      </c>
      <c r="X101" s="12">
        <v>3.46</v>
      </c>
      <c r="Y101" s="5">
        <v>3.5168713451976864E-3</v>
      </c>
    </row>
    <row r="102" spans="6:37">
      <c r="F102" t="s">
        <v>23</v>
      </c>
      <c r="G102" s="7">
        <v>33230.465500000006</v>
      </c>
      <c r="H102" s="12">
        <v>3.57</v>
      </c>
      <c r="J102" t="s">
        <v>32</v>
      </c>
      <c r="T102" t="s">
        <v>19</v>
      </c>
      <c r="U102">
        <v>176465.0029828125</v>
      </c>
      <c r="V102">
        <v>1356.8913578125</v>
      </c>
      <c r="W102" s="5">
        <f t="shared" si="4"/>
        <v>7.6892943919574797E-3</v>
      </c>
      <c r="X102" s="12">
        <v>3.29</v>
      </c>
      <c r="Y102" s="5">
        <v>7.6892943919574797E-3</v>
      </c>
      <c r="AK102" t="s">
        <v>94</v>
      </c>
    </row>
    <row r="103" spans="6:37">
      <c r="F103" t="s">
        <v>24</v>
      </c>
      <c r="G103" s="7">
        <v>96069.176187499994</v>
      </c>
      <c r="H103" s="12">
        <v>3.59</v>
      </c>
      <c r="J103" t="s">
        <v>33</v>
      </c>
      <c r="T103" t="s">
        <v>20</v>
      </c>
      <c r="U103">
        <v>47646.278071875</v>
      </c>
      <c r="V103">
        <v>3143.680615625</v>
      </c>
      <c r="W103" s="5">
        <f t="shared" si="4"/>
        <v>6.5979563207071892E-2</v>
      </c>
      <c r="X103" s="12">
        <v>3.38</v>
      </c>
      <c r="Y103" s="5">
        <v>6.5979563207071892E-2</v>
      </c>
      <c r="AK103" t="s">
        <v>33</v>
      </c>
    </row>
    <row r="104" spans="6:37">
      <c r="F104" t="s">
        <v>25</v>
      </c>
      <c r="G104" s="7">
        <v>69337.565999999992</v>
      </c>
      <c r="H104" s="12">
        <v>3.46</v>
      </c>
      <c r="J104" t="s">
        <v>34</v>
      </c>
      <c r="T104" t="s">
        <v>21</v>
      </c>
      <c r="U104">
        <v>139468.2943375</v>
      </c>
      <c r="V104">
        <v>5078.4189624999999</v>
      </c>
      <c r="W104" s="5">
        <f t="shared" si="4"/>
        <v>3.6412712915314713E-2</v>
      </c>
      <c r="X104" s="12">
        <v>3.46</v>
      </c>
      <c r="Y104" s="5">
        <v>3.6412712915314713E-2</v>
      </c>
      <c r="AK104" t="s">
        <v>95</v>
      </c>
    </row>
    <row r="105" spans="6:37">
      <c r="F105" t="s">
        <v>26</v>
      </c>
      <c r="G105" s="7">
        <v>57505.83544218749</v>
      </c>
      <c r="H105" s="12">
        <v>3.47</v>
      </c>
      <c r="J105" t="s">
        <v>35</v>
      </c>
      <c r="T105" t="s">
        <v>22</v>
      </c>
      <c r="U105">
        <v>137941.49784921875</v>
      </c>
      <c r="V105">
        <v>1161.587934375</v>
      </c>
      <c r="W105" s="5">
        <f t="shared" si="4"/>
        <v>8.420873721733179E-3</v>
      </c>
      <c r="X105" s="12">
        <v>3.64</v>
      </c>
      <c r="Y105" s="5">
        <v>8.420873721733179E-3</v>
      </c>
      <c r="AK105" t="s">
        <v>96</v>
      </c>
    </row>
    <row r="106" spans="6:37">
      <c r="F106" t="s">
        <v>27</v>
      </c>
      <c r="G106" s="7">
        <v>87763.719399999987</v>
      </c>
      <c r="H106" s="12">
        <v>3.26</v>
      </c>
      <c r="J106" t="s">
        <v>36</v>
      </c>
      <c r="T106" t="s">
        <v>23</v>
      </c>
      <c r="U106">
        <v>88863.397228125003</v>
      </c>
      <c r="V106">
        <v>5474.3512125000007</v>
      </c>
      <c r="W106" s="5">
        <f t="shared" si="4"/>
        <v>6.1604118042511487E-2</v>
      </c>
      <c r="X106" s="12">
        <v>3.57</v>
      </c>
      <c r="Y106" s="5">
        <v>6.1604118042511487E-2</v>
      </c>
      <c r="AK106" t="s">
        <v>97</v>
      </c>
    </row>
    <row r="107" spans="6:37">
      <c r="F107" t="s">
        <v>28</v>
      </c>
      <c r="G107" s="7">
        <v>45391.8085078125</v>
      </c>
      <c r="H107" s="12">
        <v>3.49</v>
      </c>
      <c r="T107" t="s">
        <v>24</v>
      </c>
      <c r="U107">
        <v>136283.09018554687</v>
      </c>
      <c r="V107">
        <v>401.91476718749993</v>
      </c>
      <c r="W107" s="5">
        <f t="shared" si="4"/>
        <v>2.9491169200837795E-3</v>
      </c>
      <c r="X107" s="12">
        <v>3.59</v>
      </c>
      <c r="Y107" s="5">
        <v>2.9491169200837795E-3</v>
      </c>
    </row>
    <row r="108" spans="6:37">
      <c r="J108" t="s">
        <v>37</v>
      </c>
      <c r="T108" t="s">
        <v>25</v>
      </c>
      <c r="U108">
        <v>167418.16819140624</v>
      </c>
      <c r="V108">
        <v>9427.3019499999991</v>
      </c>
      <c r="W108" s="5">
        <f t="shared" si="4"/>
        <v>5.630990980155709E-2</v>
      </c>
      <c r="X108" s="12">
        <v>3.46</v>
      </c>
      <c r="Y108" s="5">
        <v>5.630990980155709E-2</v>
      </c>
    </row>
    <row r="109" spans="6:37">
      <c r="J109" t="s">
        <v>38</v>
      </c>
      <c r="T109" t="s">
        <v>26</v>
      </c>
      <c r="U109">
        <v>122316.85998124999</v>
      </c>
      <c r="V109">
        <v>4346.5892749999985</v>
      </c>
      <c r="W109" s="5">
        <f t="shared" si="4"/>
        <v>3.5535487713356025E-2</v>
      </c>
      <c r="X109" s="12">
        <v>3.47</v>
      </c>
      <c r="Y109" s="5">
        <v>3.5535487713356025E-2</v>
      </c>
    </row>
    <row r="110" spans="6:37">
      <c r="J110" t="s">
        <v>39</v>
      </c>
      <c r="T110" t="s">
        <v>27</v>
      </c>
      <c r="U110">
        <v>185694.9734640625</v>
      </c>
      <c r="V110">
        <v>8123.9839750000001</v>
      </c>
      <c r="W110" s="5">
        <f t="shared" si="4"/>
        <v>4.3749078520815388E-2</v>
      </c>
      <c r="X110" s="12">
        <v>3.26</v>
      </c>
      <c r="Y110" s="5">
        <v>4.3749078520815388E-2</v>
      </c>
    </row>
    <row r="111" spans="6:37">
      <c r="J111" t="s">
        <v>40</v>
      </c>
      <c r="T111" t="s">
        <v>28</v>
      </c>
      <c r="U111">
        <v>108122.65882617187</v>
      </c>
      <c r="V111">
        <v>5845.2771324218738</v>
      </c>
      <c r="W111" s="5">
        <f t="shared" si="4"/>
        <v>5.4061537108695129E-2</v>
      </c>
      <c r="X111" s="12">
        <v>3.49</v>
      </c>
      <c r="Y111" s="5">
        <v>5.4061537108695129E-2</v>
      </c>
    </row>
    <row r="112" spans="6:37">
      <c r="J112" t="s">
        <v>41</v>
      </c>
    </row>
    <row r="113" spans="6:37">
      <c r="J113" t="s">
        <v>42</v>
      </c>
    </row>
    <row r="114" spans="6:37">
      <c r="J114" t="s">
        <v>43</v>
      </c>
    </row>
    <row r="115" spans="6:37">
      <c r="J115" t="s">
        <v>44</v>
      </c>
    </row>
    <row r="118" spans="6:37">
      <c r="G118" t="s">
        <v>31</v>
      </c>
    </row>
    <row r="119" spans="6:37">
      <c r="F119" t="s">
        <v>7</v>
      </c>
      <c r="G119" t="s">
        <v>2</v>
      </c>
      <c r="H119" s="12" t="s">
        <v>29</v>
      </c>
      <c r="P119" t="s">
        <v>31</v>
      </c>
      <c r="Q119" t="s">
        <v>31</v>
      </c>
    </row>
    <row r="120" spans="6:37">
      <c r="F120" t="s">
        <v>5</v>
      </c>
      <c r="G120" s="7">
        <v>61664.234400000001</v>
      </c>
      <c r="H120" s="12">
        <v>0.35</v>
      </c>
      <c r="O120" t="s">
        <v>7</v>
      </c>
      <c r="P120" t="s">
        <v>0</v>
      </c>
      <c r="Q120" t="s">
        <v>2</v>
      </c>
      <c r="S120" t="s">
        <v>29</v>
      </c>
      <c r="T120" t="s">
        <v>98</v>
      </c>
    </row>
    <row r="121" spans="6:37">
      <c r="F121" t="s">
        <v>6</v>
      </c>
      <c r="G121" s="7">
        <v>69362.128049999999</v>
      </c>
      <c r="H121" s="12">
        <v>0.33</v>
      </c>
      <c r="O121" t="s">
        <v>5</v>
      </c>
      <c r="P121">
        <v>175485.26117421867</v>
      </c>
      <c r="Q121">
        <v>61664.234400000001</v>
      </c>
      <c r="S121">
        <v>0.35</v>
      </c>
      <c r="T121" s="5">
        <f t="shared" ref="T121:T141" si="5">Q121/P121</f>
        <v>0.3513926696030662</v>
      </c>
    </row>
    <row r="122" spans="6:37">
      <c r="F122" t="s">
        <v>8</v>
      </c>
      <c r="G122" s="7">
        <v>42977.260799999996</v>
      </c>
      <c r="H122" s="12">
        <v>0.35</v>
      </c>
      <c r="O122" t="s">
        <v>6</v>
      </c>
      <c r="P122">
        <v>144812.851</v>
      </c>
      <c r="Q122">
        <v>69362.128049999999</v>
      </c>
      <c r="S122">
        <v>0.33</v>
      </c>
      <c r="T122" s="5">
        <f t="shared" si="5"/>
        <v>0.47897771206783302</v>
      </c>
    </row>
    <row r="123" spans="6:37">
      <c r="F123" t="s">
        <v>9</v>
      </c>
      <c r="G123" s="7">
        <v>74954.167999999991</v>
      </c>
      <c r="H123" s="12">
        <v>0.38</v>
      </c>
      <c r="O123" t="s">
        <v>8</v>
      </c>
      <c r="P123">
        <v>65150.77992500001</v>
      </c>
      <c r="Q123">
        <v>42977.260799999996</v>
      </c>
      <c r="S123">
        <v>0.35</v>
      </c>
      <c r="T123" s="5">
        <f t="shared" si="5"/>
        <v>0.65965842388186868</v>
      </c>
      <c r="AK123" t="s">
        <v>99</v>
      </c>
    </row>
    <row r="124" spans="6:37">
      <c r="F124" t="s">
        <v>10</v>
      </c>
      <c r="G124" s="7">
        <v>49877.515099999997</v>
      </c>
      <c r="H124" s="12">
        <v>0.32</v>
      </c>
      <c r="O124" t="s">
        <v>9</v>
      </c>
      <c r="P124">
        <v>170153.44172656248</v>
      </c>
      <c r="Q124">
        <v>74954.167999999991</v>
      </c>
      <c r="S124">
        <v>0.38</v>
      </c>
      <c r="T124" s="5">
        <f t="shared" si="5"/>
        <v>0.44050926763181053</v>
      </c>
      <c r="AK124" t="s">
        <v>100</v>
      </c>
    </row>
    <row r="125" spans="6:37">
      <c r="F125" t="s">
        <v>11</v>
      </c>
      <c r="G125" s="7">
        <v>63727.882799999999</v>
      </c>
      <c r="H125" s="12">
        <v>0.3</v>
      </c>
      <c r="O125" t="s">
        <v>10</v>
      </c>
      <c r="P125">
        <v>135025.40487382808</v>
      </c>
      <c r="Q125">
        <v>49877.515099999997</v>
      </c>
      <c r="S125">
        <v>0.32</v>
      </c>
      <c r="T125" s="5">
        <f t="shared" si="5"/>
        <v>0.36939356076441388</v>
      </c>
      <c r="AK125" t="s">
        <v>101</v>
      </c>
    </row>
    <row r="126" spans="6:37">
      <c r="F126" t="s">
        <v>13</v>
      </c>
      <c r="G126" s="7">
        <v>47862.069600000003</v>
      </c>
      <c r="H126" s="12">
        <v>0.35</v>
      </c>
      <c r="O126" t="s">
        <v>11</v>
      </c>
      <c r="P126">
        <v>128350.80710273437</v>
      </c>
      <c r="Q126">
        <v>63727.882799999999</v>
      </c>
      <c r="S126">
        <v>0.3</v>
      </c>
      <c r="T126" s="5">
        <f t="shared" si="5"/>
        <v>0.49651330006044309</v>
      </c>
      <c r="AK126" t="s">
        <v>102</v>
      </c>
    </row>
    <row r="127" spans="6:37">
      <c r="F127" t="s">
        <v>14</v>
      </c>
      <c r="G127" s="7">
        <v>64610.456312500006</v>
      </c>
      <c r="H127" s="12">
        <v>0.27</v>
      </c>
      <c r="O127" t="s">
        <v>13</v>
      </c>
      <c r="P127">
        <v>86129.496337500008</v>
      </c>
      <c r="Q127">
        <v>47862.069600000003</v>
      </c>
      <c r="S127">
        <v>0.35</v>
      </c>
      <c r="T127" s="5">
        <f t="shared" si="5"/>
        <v>0.55569893747493437</v>
      </c>
      <c r="AK127" t="s">
        <v>103</v>
      </c>
    </row>
    <row r="128" spans="6:37">
      <c r="F128" t="s">
        <v>15</v>
      </c>
      <c r="G128" s="7">
        <v>49123.766250000001</v>
      </c>
      <c r="H128" s="12">
        <v>0.33</v>
      </c>
      <c r="O128" t="s">
        <v>14</v>
      </c>
      <c r="P128">
        <v>151960.8869765625</v>
      </c>
      <c r="Q128">
        <v>64610.456312500006</v>
      </c>
      <c r="S128">
        <v>0.27</v>
      </c>
      <c r="T128" s="5">
        <f t="shared" si="5"/>
        <v>0.42517819945645041</v>
      </c>
      <c r="AK128" t="s">
        <v>104</v>
      </c>
    </row>
    <row r="129" spans="6:37">
      <c r="F129" t="s">
        <v>16</v>
      </c>
      <c r="G129" s="7">
        <v>60612.605599999995</v>
      </c>
      <c r="H129" s="12">
        <v>0.33</v>
      </c>
      <c r="O129" t="s">
        <v>15</v>
      </c>
      <c r="P129">
        <v>86784.145857031253</v>
      </c>
      <c r="Q129">
        <v>49123.766250000001</v>
      </c>
      <c r="S129">
        <v>0.33</v>
      </c>
      <c r="T129" s="5">
        <f t="shared" si="5"/>
        <v>0.56604539648205787</v>
      </c>
      <c r="AK129" t="s">
        <v>105</v>
      </c>
    </row>
    <row r="130" spans="6:37">
      <c r="F130" t="s">
        <v>17</v>
      </c>
      <c r="G130" s="7">
        <v>28646.569599999999</v>
      </c>
      <c r="H130" s="12">
        <v>0.36</v>
      </c>
      <c r="O130" t="s">
        <v>16</v>
      </c>
      <c r="P130">
        <v>145807.6150625</v>
      </c>
      <c r="Q130">
        <v>60612.605599999995</v>
      </c>
      <c r="S130">
        <v>0.33</v>
      </c>
      <c r="T130" s="5">
        <f t="shared" si="5"/>
        <v>0.41570260630090261</v>
      </c>
      <c r="AK130" t="s">
        <v>106</v>
      </c>
    </row>
    <row r="131" spans="6:37">
      <c r="F131" t="s">
        <v>19</v>
      </c>
      <c r="G131" s="7">
        <v>79439.167268749996</v>
      </c>
      <c r="H131" s="12">
        <v>0.41</v>
      </c>
      <c r="O131" t="s">
        <v>17</v>
      </c>
      <c r="P131">
        <v>85140.526546093737</v>
      </c>
      <c r="Q131">
        <v>28646.569599999999</v>
      </c>
      <c r="S131">
        <v>0.36</v>
      </c>
      <c r="T131" s="5">
        <f t="shared" si="5"/>
        <v>0.33646220856399328</v>
      </c>
    </row>
    <row r="132" spans="6:37">
      <c r="F132" t="s">
        <v>20</v>
      </c>
      <c r="G132" s="7">
        <v>24335.292450000001</v>
      </c>
      <c r="H132" s="12">
        <v>0.36</v>
      </c>
      <c r="O132" t="s">
        <v>19</v>
      </c>
      <c r="P132">
        <v>176465.0029828125</v>
      </c>
      <c r="Q132">
        <v>79439.167268749996</v>
      </c>
      <c r="S132">
        <v>0.41</v>
      </c>
      <c r="T132" s="5">
        <f t="shared" si="5"/>
        <v>0.45016952894896267</v>
      </c>
      <c r="AK132" t="s">
        <v>94</v>
      </c>
    </row>
    <row r="133" spans="6:37">
      <c r="F133" t="s">
        <v>21</v>
      </c>
      <c r="G133" s="7">
        <v>66805.902485937491</v>
      </c>
      <c r="H133" s="12">
        <v>0.35</v>
      </c>
      <c r="O133" t="s">
        <v>20</v>
      </c>
      <c r="P133">
        <v>47646.278071875</v>
      </c>
      <c r="Q133">
        <v>24335.292450000001</v>
      </c>
      <c r="S133">
        <v>0.36</v>
      </c>
      <c r="T133" s="5">
        <f t="shared" si="5"/>
        <v>0.51074907494956712</v>
      </c>
      <c r="AK133" t="s">
        <v>33</v>
      </c>
    </row>
    <row r="134" spans="6:37">
      <c r="F134" t="s">
        <v>22</v>
      </c>
      <c r="G134" s="7">
        <v>53428.009599999998</v>
      </c>
      <c r="H134" s="12">
        <v>0.28999999999999998</v>
      </c>
      <c r="O134" t="s">
        <v>21</v>
      </c>
      <c r="P134">
        <v>139468.2943375</v>
      </c>
      <c r="Q134">
        <v>66805.902485937491</v>
      </c>
      <c r="S134">
        <v>0.35</v>
      </c>
      <c r="T134" s="5">
        <f t="shared" si="5"/>
        <v>0.47900422675474585</v>
      </c>
      <c r="AK134" t="s">
        <v>95</v>
      </c>
    </row>
    <row r="135" spans="6:37">
      <c r="F135" t="s">
        <v>23</v>
      </c>
      <c r="G135" s="7">
        <v>49933.252800000002</v>
      </c>
      <c r="H135" s="12">
        <v>0.31</v>
      </c>
      <c r="O135" t="s">
        <v>22</v>
      </c>
      <c r="P135">
        <v>137941.49784921875</v>
      </c>
      <c r="Q135">
        <v>53428.009599999998</v>
      </c>
      <c r="S135">
        <v>0.28999999999999998</v>
      </c>
      <c r="T135" s="5">
        <f t="shared" si="5"/>
        <v>0.38732368745481616</v>
      </c>
      <c r="AK135" t="s">
        <v>96</v>
      </c>
    </row>
    <row r="136" spans="6:37">
      <c r="F136" t="s">
        <v>24</v>
      </c>
      <c r="G136" s="7">
        <v>39703.415922656248</v>
      </c>
      <c r="H136" s="12">
        <v>0.31</v>
      </c>
      <c r="O136" t="s">
        <v>23</v>
      </c>
      <c r="P136">
        <v>88863.397228125003</v>
      </c>
      <c r="Q136">
        <v>49933.252800000002</v>
      </c>
      <c r="S136">
        <v>0.31</v>
      </c>
      <c r="T136" s="5">
        <f t="shared" si="5"/>
        <v>0.56191023928349515</v>
      </c>
      <c r="AK136" t="s">
        <v>97</v>
      </c>
    </row>
    <row r="137" spans="6:37">
      <c r="F137" t="s">
        <v>25</v>
      </c>
      <c r="G137" s="7">
        <v>88422.077724999996</v>
      </c>
      <c r="H137" s="12">
        <v>0.35</v>
      </c>
      <c r="O137" t="s">
        <v>24</v>
      </c>
      <c r="P137">
        <v>136283.09018554687</v>
      </c>
      <c r="Q137">
        <v>39703.415922656248</v>
      </c>
      <c r="S137">
        <v>0.31</v>
      </c>
      <c r="T137" s="5">
        <f t="shared" si="5"/>
        <v>0.2913304641727803</v>
      </c>
    </row>
    <row r="138" spans="6:37">
      <c r="F138" t="s">
        <v>26</v>
      </c>
      <c r="G138" s="7">
        <v>60361.950225000001</v>
      </c>
      <c r="H138" s="12">
        <v>0.34</v>
      </c>
      <c r="O138" t="s">
        <v>25</v>
      </c>
      <c r="P138">
        <v>167418.16819140624</v>
      </c>
      <c r="Q138">
        <v>88422.077724999996</v>
      </c>
      <c r="S138">
        <v>0.35</v>
      </c>
      <c r="T138" s="5">
        <f t="shared" si="5"/>
        <v>0.52815102853059892</v>
      </c>
    </row>
    <row r="139" spans="6:37">
      <c r="F139" t="s">
        <v>27</v>
      </c>
      <c r="G139" s="7">
        <v>89679.795599999998</v>
      </c>
      <c r="H139" s="12">
        <v>0.4</v>
      </c>
      <c r="O139" t="s">
        <v>26</v>
      </c>
      <c r="P139">
        <v>122316.85998124999</v>
      </c>
      <c r="Q139">
        <v>60361.950225000001</v>
      </c>
      <c r="S139">
        <v>0.34</v>
      </c>
      <c r="T139" s="5">
        <f t="shared" si="5"/>
        <v>0.49348838937046713</v>
      </c>
    </row>
    <row r="140" spans="6:37">
      <c r="F140" t="s">
        <v>28</v>
      </c>
      <c r="G140" s="7">
        <v>56691.787435937498</v>
      </c>
      <c r="H140" s="12">
        <v>0.33</v>
      </c>
      <c r="O140" t="s">
        <v>27</v>
      </c>
      <c r="P140">
        <v>185694.9734640625</v>
      </c>
      <c r="Q140">
        <v>89679.795599999998</v>
      </c>
      <c r="S140">
        <v>0.4</v>
      </c>
      <c r="T140" s="5">
        <f t="shared" si="5"/>
        <v>0.4829414276922025</v>
      </c>
    </row>
    <row r="141" spans="6:37">
      <c r="O141" t="s">
        <v>28</v>
      </c>
      <c r="P141">
        <v>108122.65882617187</v>
      </c>
      <c r="Q141">
        <v>56691.787435937498</v>
      </c>
      <c r="S141">
        <v>0.33</v>
      </c>
      <c r="T141" s="5">
        <f t="shared" si="5"/>
        <v>0.52432846224287299</v>
      </c>
    </row>
    <row r="144" spans="6:37">
      <c r="G144" t="s">
        <v>31</v>
      </c>
    </row>
    <row r="145" spans="6:37">
      <c r="F145" t="s">
        <v>7</v>
      </c>
      <c r="G145" t="s">
        <v>1</v>
      </c>
      <c r="H145" s="12" t="s">
        <v>29</v>
      </c>
    </row>
    <row r="146" spans="6:37">
      <c r="F146" t="s">
        <v>5</v>
      </c>
      <c r="G146" s="7">
        <v>258.1225203125</v>
      </c>
      <c r="H146" s="12">
        <v>0.35</v>
      </c>
      <c r="P146" t="s">
        <v>31</v>
      </c>
      <c r="Q146" t="s">
        <v>31</v>
      </c>
    </row>
    <row r="147" spans="6:37">
      <c r="F147" t="s">
        <v>6</v>
      </c>
      <c r="G147" s="7">
        <v>5628.9518500000004</v>
      </c>
      <c r="H147" s="12">
        <v>0.33</v>
      </c>
      <c r="O147" t="s">
        <v>7</v>
      </c>
      <c r="P147" t="s">
        <v>0</v>
      </c>
      <c r="Q147" t="s">
        <v>2</v>
      </c>
      <c r="S147" t="s">
        <v>107</v>
      </c>
      <c r="T147" t="s">
        <v>98</v>
      </c>
      <c r="AK147" t="s">
        <v>108</v>
      </c>
    </row>
    <row r="148" spans="6:37">
      <c r="F148" t="s">
        <v>8</v>
      </c>
      <c r="G148" s="7">
        <v>4796.9793</v>
      </c>
      <c r="H148" s="12">
        <v>0.35</v>
      </c>
      <c r="O148" t="s">
        <v>5</v>
      </c>
      <c r="P148">
        <v>175485.26117421867</v>
      </c>
      <c r="Q148">
        <v>61664.234400000001</v>
      </c>
      <c r="S148" s="12">
        <v>3.53</v>
      </c>
      <c r="T148" s="5">
        <f t="shared" ref="T148:T168" si="6">Q148/P148</f>
        <v>0.3513926696030662</v>
      </c>
      <c r="AK148" t="s">
        <v>109</v>
      </c>
    </row>
    <row r="149" spans="6:37">
      <c r="F149" t="s">
        <v>9</v>
      </c>
      <c r="G149" s="7">
        <v>1879.356771875</v>
      </c>
      <c r="H149" s="12">
        <v>0.38</v>
      </c>
      <c r="O149" t="s">
        <v>6</v>
      </c>
      <c r="P149">
        <v>144812.851</v>
      </c>
      <c r="Q149">
        <v>69362.128049999999</v>
      </c>
      <c r="S149" s="12">
        <v>3.52</v>
      </c>
      <c r="T149" s="5">
        <f t="shared" si="6"/>
        <v>0.47897771206783302</v>
      </c>
      <c r="AK149" t="s">
        <v>110</v>
      </c>
    </row>
    <row r="150" spans="6:37">
      <c r="F150" t="s">
        <v>10</v>
      </c>
      <c r="G150" s="7">
        <v>613.33661249999989</v>
      </c>
      <c r="H150" s="12">
        <v>0.32</v>
      </c>
      <c r="O150" t="s">
        <v>8</v>
      </c>
      <c r="P150">
        <v>65150.77992500001</v>
      </c>
      <c r="Q150">
        <v>42977.260799999996</v>
      </c>
      <c r="S150" s="12">
        <v>3.41</v>
      </c>
      <c r="T150" s="5">
        <f t="shared" si="6"/>
        <v>0.65965842388186868</v>
      </c>
      <c r="AK150" t="s">
        <v>111</v>
      </c>
    </row>
    <row r="151" spans="6:37">
      <c r="F151" t="s">
        <v>11</v>
      </c>
      <c r="G151" s="7">
        <v>1699.5843499999999</v>
      </c>
      <c r="H151" s="12">
        <v>0.3</v>
      </c>
      <c r="O151" t="s">
        <v>9</v>
      </c>
      <c r="P151">
        <v>170153.44172656248</v>
      </c>
      <c r="Q151">
        <v>74954.167999999991</v>
      </c>
      <c r="S151" s="12">
        <v>3.35</v>
      </c>
      <c r="T151" s="5">
        <f t="shared" si="6"/>
        <v>0.44050926763181053</v>
      </c>
      <c r="AK151" t="s">
        <v>112</v>
      </c>
    </row>
    <row r="152" spans="6:37">
      <c r="F152" t="s">
        <v>13</v>
      </c>
      <c r="G152" s="7">
        <v>6681.8050750000002</v>
      </c>
      <c r="H152" s="12">
        <v>0.35</v>
      </c>
      <c r="O152" t="s">
        <v>10</v>
      </c>
      <c r="P152">
        <v>135025.40487382808</v>
      </c>
      <c r="Q152">
        <v>49877.515099999997</v>
      </c>
      <c r="S152" s="12">
        <v>3.59</v>
      </c>
      <c r="T152" s="5">
        <f t="shared" si="6"/>
        <v>0.36939356076441388</v>
      </c>
      <c r="AK152" t="s">
        <v>113</v>
      </c>
    </row>
    <row r="153" spans="6:37">
      <c r="F153" t="s">
        <v>14</v>
      </c>
      <c r="G153" s="7">
        <v>3632.4711874999998</v>
      </c>
      <c r="H153" s="12">
        <v>0.27</v>
      </c>
      <c r="O153" t="s">
        <v>11</v>
      </c>
      <c r="P153">
        <v>128350.80710273437</v>
      </c>
      <c r="Q153">
        <v>63727.882799999999</v>
      </c>
      <c r="S153" s="12">
        <v>3.63</v>
      </c>
      <c r="T153" s="5">
        <f t="shared" si="6"/>
        <v>0.49651330006044309</v>
      </c>
      <c r="AK153" t="s">
        <v>114</v>
      </c>
    </row>
    <row r="154" spans="6:37">
      <c r="F154" t="s">
        <v>15</v>
      </c>
      <c r="G154" s="7">
        <v>7327.6995382812502</v>
      </c>
      <c r="H154" s="12">
        <v>0.33</v>
      </c>
      <c r="O154" t="s">
        <v>13</v>
      </c>
      <c r="P154">
        <v>86129.496337500008</v>
      </c>
      <c r="Q154">
        <v>47862.069600000003</v>
      </c>
      <c r="S154" s="12">
        <v>3.41</v>
      </c>
      <c r="T154" s="5">
        <f t="shared" si="6"/>
        <v>0.55569893747493437</v>
      </c>
      <c r="AK154" t="s">
        <v>115</v>
      </c>
    </row>
    <row r="155" spans="6:37">
      <c r="F155" t="s">
        <v>16</v>
      </c>
      <c r="G155" s="7">
        <v>2042.6261734375</v>
      </c>
      <c r="H155" s="12">
        <v>0.33</v>
      </c>
      <c r="O155" t="s">
        <v>14</v>
      </c>
      <c r="P155">
        <v>151960.8869765625</v>
      </c>
      <c r="Q155">
        <v>64610.456312500006</v>
      </c>
      <c r="S155" s="12">
        <v>3.7</v>
      </c>
      <c r="T155" s="5">
        <f t="shared" si="6"/>
        <v>0.42517819945645041</v>
      </c>
    </row>
    <row r="156" spans="6:37">
      <c r="F156" t="s">
        <v>17</v>
      </c>
      <c r="G156" s="7">
        <v>299.42827812500002</v>
      </c>
      <c r="H156" s="12">
        <v>0.36</v>
      </c>
      <c r="O156" t="s">
        <v>15</v>
      </c>
      <c r="P156">
        <v>86784.145857031253</v>
      </c>
      <c r="Q156">
        <v>49123.766250000001</v>
      </c>
      <c r="S156" s="12">
        <v>3.47</v>
      </c>
      <c r="T156" s="5">
        <f t="shared" si="6"/>
        <v>0.56604539648205787</v>
      </c>
      <c r="AK156" t="s">
        <v>116</v>
      </c>
    </row>
    <row r="157" spans="6:37">
      <c r="F157" t="s">
        <v>19</v>
      </c>
      <c r="G157" s="7">
        <v>1356.8913578125</v>
      </c>
      <c r="H157" s="12">
        <v>0.41</v>
      </c>
      <c r="O157" t="s">
        <v>16</v>
      </c>
      <c r="P157">
        <v>145807.6150625</v>
      </c>
      <c r="Q157">
        <v>60612.605599999995</v>
      </c>
      <c r="S157" s="12">
        <v>3.53</v>
      </c>
      <c r="T157" s="5">
        <f t="shared" si="6"/>
        <v>0.41570260630090261</v>
      </c>
      <c r="AK157" t="s">
        <v>33</v>
      </c>
    </row>
    <row r="158" spans="6:37">
      <c r="F158" t="s">
        <v>20</v>
      </c>
      <c r="G158" s="7">
        <v>3143.680615625</v>
      </c>
      <c r="H158" s="12">
        <v>0.36</v>
      </c>
      <c r="O158" t="s">
        <v>17</v>
      </c>
      <c r="P158">
        <v>85140.526546093737</v>
      </c>
      <c r="Q158">
        <v>28646.569599999999</v>
      </c>
      <c r="S158" s="12">
        <v>3.46</v>
      </c>
      <c r="T158" s="5">
        <f t="shared" si="6"/>
        <v>0.33646220856399328</v>
      </c>
      <c r="AK158" t="s">
        <v>117</v>
      </c>
    </row>
    <row r="159" spans="6:37">
      <c r="F159" t="s">
        <v>21</v>
      </c>
      <c r="G159" s="7">
        <v>5078.4189624999999</v>
      </c>
      <c r="H159" s="12">
        <v>0.35</v>
      </c>
      <c r="O159" t="s">
        <v>19</v>
      </c>
      <c r="P159">
        <v>176465.0029828125</v>
      </c>
      <c r="Q159">
        <v>79439.167268749996</v>
      </c>
      <c r="S159" s="12">
        <v>3.29</v>
      </c>
      <c r="T159" s="5">
        <f t="shared" si="6"/>
        <v>0.45016952894896267</v>
      </c>
      <c r="AK159" t="s">
        <v>118</v>
      </c>
    </row>
    <row r="160" spans="6:37">
      <c r="F160" t="s">
        <v>22</v>
      </c>
      <c r="G160" s="7">
        <v>1161.587934375</v>
      </c>
      <c r="H160" s="12">
        <v>0.28999999999999998</v>
      </c>
      <c r="O160" t="s">
        <v>20</v>
      </c>
      <c r="P160">
        <v>47646.278071875</v>
      </c>
      <c r="Q160">
        <v>24335.292450000001</v>
      </c>
      <c r="S160" s="12">
        <v>3.38</v>
      </c>
      <c r="T160" s="5">
        <f t="shared" si="6"/>
        <v>0.51074907494956712</v>
      </c>
      <c r="AK160" t="s">
        <v>119</v>
      </c>
    </row>
    <row r="161" spans="6:28">
      <c r="F161" t="s">
        <v>23</v>
      </c>
      <c r="G161" s="7">
        <v>5474.3512125000007</v>
      </c>
      <c r="H161" s="12">
        <v>0.31</v>
      </c>
      <c r="O161" t="s">
        <v>21</v>
      </c>
      <c r="P161">
        <v>139468.2943375</v>
      </c>
      <c r="Q161">
        <v>66805.902485937491</v>
      </c>
      <c r="S161" s="12">
        <v>3.46</v>
      </c>
      <c r="T161" s="5">
        <f t="shared" si="6"/>
        <v>0.47900422675474585</v>
      </c>
    </row>
    <row r="162" spans="6:28">
      <c r="F162" t="s">
        <v>24</v>
      </c>
      <c r="G162" s="7">
        <v>401.91476718749993</v>
      </c>
      <c r="H162" s="12">
        <v>0.31</v>
      </c>
      <c r="O162" t="s">
        <v>22</v>
      </c>
      <c r="P162">
        <v>137941.49784921875</v>
      </c>
      <c r="Q162">
        <v>53428.009599999998</v>
      </c>
      <c r="S162" s="12">
        <v>3.64</v>
      </c>
      <c r="T162" s="5">
        <f t="shared" si="6"/>
        <v>0.38732368745481616</v>
      </c>
    </row>
    <row r="163" spans="6:28">
      <c r="F163" t="s">
        <v>25</v>
      </c>
      <c r="G163" s="7">
        <v>9427.3019499999991</v>
      </c>
      <c r="H163" s="12">
        <v>0.35</v>
      </c>
      <c r="O163" t="s">
        <v>23</v>
      </c>
      <c r="P163">
        <v>88863.397228125003</v>
      </c>
      <c r="Q163">
        <v>49933.252800000002</v>
      </c>
      <c r="S163" s="12">
        <v>3.57</v>
      </c>
      <c r="T163" s="5">
        <f t="shared" si="6"/>
        <v>0.56191023928349515</v>
      </c>
    </row>
    <row r="164" spans="6:28">
      <c r="F164" t="s">
        <v>26</v>
      </c>
      <c r="G164" s="7">
        <v>4346.5892749999985</v>
      </c>
      <c r="H164" s="12">
        <v>0.34</v>
      </c>
      <c r="O164" t="s">
        <v>24</v>
      </c>
      <c r="P164">
        <v>136283.09018554687</v>
      </c>
      <c r="Q164">
        <v>39703.415922656248</v>
      </c>
      <c r="S164" s="12">
        <v>3.59</v>
      </c>
      <c r="T164" s="5">
        <f t="shared" si="6"/>
        <v>0.2913304641727803</v>
      </c>
    </row>
    <row r="165" spans="6:28">
      <c r="F165" t="s">
        <v>27</v>
      </c>
      <c r="G165" s="7">
        <v>8123.9839750000001</v>
      </c>
      <c r="H165" s="12">
        <v>0.4</v>
      </c>
      <c r="O165" t="s">
        <v>25</v>
      </c>
      <c r="P165">
        <v>167418.16819140624</v>
      </c>
      <c r="Q165">
        <v>88422.077724999996</v>
      </c>
      <c r="S165" s="12">
        <v>3.46</v>
      </c>
      <c r="T165" s="5">
        <f t="shared" si="6"/>
        <v>0.52815102853059892</v>
      </c>
    </row>
    <row r="166" spans="6:28">
      <c r="F166" t="s">
        <v>28</v>
      </c>
      <c r="G166" s="7">
        <v>5845.2771324218738</v>
      </c>
      <c r="H166" s="12">
        <v>0.33</v>
      </c>
      <c r="O166" t="s">
        <v>26</v>
      </c>
      <c r="P166">
        <v>122316.85998124999</v>
      </c>
      <c r="Q166">
        <v>60361.950225000001</v>
      </c>
      <c r="S166" s="12">
        <v>3.47</v>
      </c>
      <c r="T166" s="5">
        <f t="shared" si="6"/>
        <v>0.49348838937046713</v>
      </c>
    </row>
    <row r="167" spans="6:28">
      <c r="O167" t="s">
        <v>27</v>
      </c>
      <c r="P167">
        <v>185694.9734640625</v>
      </c>
      <c r="Q167">
        <v>89679.795599999998</v>
      </c>
      <c r="S167" s="12">
        <v>3.26</v>
      </c>
      <c r="T167" s="5">
        <f t="shared" si="6"/>
        <v>0.4829414276922025</v>
      </c>
    </row>
    <row r="168" spans="6:28">
      <c r="O168" t="s">
        <v>28</v>
      </c>
      <c r="P168">
        <v>108122.65882617187</v>
      </c>
      <c r="Q168">
        <v>56691.787435937498</v>
      </c>
      <c r="S168" s="12">
        <v>3.49</v>
      </c>
      <c r="T168" s="5">
        <f t="shared" si="6"/>
        <v>0.52432846224287299</v>
      </c>
    </row>
    <row r="170" spans="6:28">
      <c r="G170" t="s">
        <v>31</v>
      </c>
    </row>
    <row r="171" spans="6:28">
      <c r="F171" t="s">
        <v>7</v>
      </c>
      <c r="G171" s="7" t="s">
        <v>1</v>
      </c>
      <c r="H171" s="12" t="s">
        <v>30</v>
      </c>
      <c r="V171" t="s">
        <v>31</v>
      </c>
      <c r="W171" t="s">
        <v>31</v>
      </c>
    </row>
    <row r="172" spans="6:28">
      <c r="F172" t="s">
        <v>5</v>
      </c>
      <c r="G172" s="7">
        <v>258.1225203125</v>
      </c>
      <c r="H172" s="12">
        <v>3.53</v>
      </c>
      <c r="U172" t="s">
        <v>7</v>
      </c>
      <c r="V172" t="s">
        <v>0</v>
      </c>
      <c r="W172" t="s">
        <v>3</v>
      </c>
      <c r="X172" t="s">
        <v>120</v>
      </c>
      <c r="AA172" t="s">
        <v>29</v>
      </c>
      <c r="AB172" t="s">
        <v>120</v>
      </c>
    </row>
    <row r="173" spans="6:28">
      <c r="F173" t="s">
        <v>6</v>
      </c>
      <c r="G173" s="7">
        <v>5628.9518500000004</v>
      </c>
      <c r="H173" s="12">
        <v>3.52</v>
      </c>
      <c r="U173" t="s">
        <v>5</v>
      </c>
      <c r="V173">
        <v>175485.26117421867</v>
      </c>
      <c r="W173">
        <v>113459.1020367187</v>
      </c>
      <c r="X173" s="5">
        <f>W173/V173</f>
        <v>0.6465449079742287</v>
      </c>
      <c r="AA173">
        <v>0.35</v>
      </c>
      <c r="AB173" s="5">
        <v>0.6465449079742287</v>
      </c>
    </row>
    <row r="174" spans="6:28">
      <c r="F174" t="s">
        <v>8</v>
      </c>
      <c r="G174" s="7">
        <v>4796.9793</v>
      </c>
      <c r="H174" s="12">
        <v>3.41</v>
      </c>
      <c r="U174" t="s">
        <v>6</v>
      </c>
      <c r="V174">
        <v>144812.851</v>
      </c>
      <c r="W174">
        <v>69539.039074999993</v>
      </c>
      <c r="X174" s="5">
        <f t="shared" ref="X174:X178" si="7">W174/V174</f>
        <v>0.4801993648685226</v>
      </c>
      <c r="AA174">
        <v>0.33</v>
      </c>
      <c r="AB174" s="5">
        <v>0.4801993648685226</v>
      </c>
    </row>
    <row r="175" spans="6:28">
      <c r="F175" t="s">
        <v>9</v>
      </c>
      <c r="G175" s="7">
        <v>1879.356771875</v>
      </c>
      <c r="H175" s="12">
        <v>3.35</v>
      </c>
      <c r="U175" t="s">
        <v>8</v>
      </c>
      <c r="V175">
        <v>65150.77992500001</v>
      </c>
      <c r="W175">
        <v>17273.149450000001</v>
      </c>
      <c r="X175" s="5">
        <f t="shared" si="7"/>
        <v>0.26512575091018759</v>
      </c>
      <c r="AA175">
        <v>0.35</v>
      </c>
      <c r="AB175" s="5">
        <v>0.26512575091018759</v>
      </c>
    </row>
    <row r="176" spans="6:28">
      <c r="F176" t="s">
        <v>10</v>
      </c>
      <c r="G176" s="7">
        <v>613.33661249999989</v>
      </c>
      <c r="H176" s="12">
        <v>3.59</v>
      </c>
      <c r="U176" t="s">
        <v>9</v>
      </c>
      <c r="V176">
        <v>170153.44172656248</v>
      </c>
      <c r="W176">
        <v>93223.853600000002</v>
      </c>
      <c r="X176" s="5">
        <f t="shared" si="7"/>
        <v>0.54788109281862929</v>
      </c>
      <c r="AA176">
        <v>0.38</v>
      </c>
      <c r="AB176" s="5">
        <v>0.54788109281862929</v>
      </c>
    </row>
    <row r="177" spans="6:28">
      <c r="F177" t="s">
        <v>11</v>
      </c>
      <c r="G177" s="7">
        <v>1699.5843499999999</v>
      </c>
      <c r="H177" s="12">
        <v>3.63</v>
      </c>
      <c r="U177" t="s">
        <v>10</v>
      </c>
      <c r="V177">
        <v>135025.40487382808</v>
      </c>
      <c r="W177">
        <v>84446.347039062501</v>
      </c>
      <c r="X177" s="5">
        <f t="shared" si="7"/>
        <v>0.62541080412217076</v>
      </c>
      <c r="AA177">
        <v>0.32</v>
      </c>
      <c r="AB177" s="5">
        <v>0.62541080412217076</v>
      </c>
    </row>
    <row r="178" spans="6:28">
      <c r="F178" t="s">
        <v>13</v>
      </c>
      <c r="G178" s="7">
        <v>6681.8050750000002</v>
      </c>
      <c r="H178" s="12">
        <v>3.41</v>
      </c>
      <c r="U178" t="s">
        <v>11</v>
      </c>
      <c r="V178">
        <v>128350.80710273437</v>
      </c>
      <c r="W178">
        <v>62883.483200000002</v>
      </c>
      <c r="X178" s="5">
        <f t="shared" si="7"/>
        <v>0.48993445868764107</v>
      </c>
      <c r="AA178">
        <v>0.3</v>
      </c>
      <c r="AB178" s="5">
        <v>0.48993445868764107</v>
      </c>
    </row>
    <row r="179" spans="6:28">
      <c r="F179" t="s">
        <v>14</v>
      </c>
      <c r="G179" s="7">
        <v>3632.4711874999998</v>
      </c>
      <c r="H179" s="12">
        <v>3.7</v>
      </c>
      <c r="U179" t="s">
        <v>13</v>
      </c>
      <c r="V179">
        <v>86129.496337500008</v>
      </c>
      <c r="W179">
        <v>31358.9882</v>
      </c>
      <c r="X179" s="5">
        <f t="shared" ref="X179:X193" si="8">W179/V179</f>
        <v>0.36409115963153005</v>
      </c>
      <c r="AA179">
        <v>0.35</v>
      </c>
      <c r="AB179" s="5">
        <v>0.36409115963153005</v>
      </c>
    </row>
    <row r="180" spans="6:28">
      <c r="F180" t="s">
        <v>15</v>
      </c>
      <c r="G180" s="7">
        <v>7327.6995382812502</v>
      </c>
      <c r="H180" s="12">
        <v>3.47</v>
      </c>
      <c r="U180" t="s">
        <v>14</v>
      </c>
      <c r="V180">
        <v>151960.8869765625</v>
      </c>
      <c r="W180">
        <v>83596.370599999995</v>
      </c>
      <c r="X180" s="5">
        <f t="shared" si="8"/>
        <v>0.55011768003758343</v>
      </c>
      <c r="AA180">
        <v>0.27</v>
      </c>
      <c r="AB180" s="5">
        <v>0.55011768003758343</v>
      </c>
    </row>
    <row r="181" spans="6:28">
      <c r="F181" t="s">
        <v>16</v>
      </c>
      <c r="G181" s="7">
        <v>2042.6261734375</v>
      </c>
      <c r="H181" s="12">
        <v>3.53</v>
      </c>
      <c r="U181" t="s">
        <v>15</v>
      </c>
      <c r="V181">
        <v>86784.145857031253</v>
      </c>
      <c r="W181">
        <v>30206.686474999999</v>
      </c>
      <c r="X181" s="5">
        <f t="shared" si="8"/>
        <v>0.34806687531110442</v>
      </c>
      <c r="AA181">
        <v>0.33</v>
      </c>
      <c r="AB181" s="5">
        <v>0.34806687531110442</v>
      </c>
    </row>
    <row r="182" spans="6:28">
      <c r="F182" t="s">
        <v>17</v>
      </c>
      <c r="G182" s="7">
        <v>299.42827812500002</v>
      </c>
      <c r="H182" s="12">
        <v>3.46</v>
      </c>
      <c r="U182" t="s">
        <v>16</v>
      </c>
      <c r="V182">
        <v>145807.6150625</v>
      </c>
      <c r="W182">
        <v>83033.673200000005</v>
      </c>
      <c r="X182" s="5">
        <f t="shared" si="8"/>
        <v>0.56947418805532113</v>
      </c>
      <c r="AA182">
        <v>0.33</v>
      </c>
      <c r="AB182" s="5">
        <v>0.56947418805532113</v>
      </c>
    </row>
    <row r="183" spans="6:28">
      <c r="F183" t="s">
        <v>19</v>
      </c>
      <c r="G183" s="7">
        <v>1356.8913578125</v>
      </c>
      <c r="H183" s="12">
        <v>3.29</v>
      </c>
      <c r="U183" t="s">
        <v>17</v>
      </c>
      <c r="V183">
        <v>85140.526546093737</v>
      </c>
      <c r="W183">
        <v>56178.786349999995</v>
      </c>
      <c r="X183" s="5">
        <f t="shared" si="8"/>
        <v>0.65983602203335778</v>
      </c>
      <c r="AA183">
        <v>0.36</v>
      </c>
      <c r="AB183" s="5">
        <v>0.65983602203335778</v>
      </c>
    </row>
    <row r="184" spans="6:28">
      <c r="F184" t="s">
        <v>20</v>
      </c>
      <c r="G184" s="7">
        <v>3143.680615625</v>
      </c>
      <c r="H184" s="12">
        <v>3.38</v>
      </c>
      <c r="U184" t="s">
        <v>19</v>
      </c>
      <c r="V184">
        <v>176465.0029828125</v>
      </c>
      <c r="W184">
        <v>95533.681674999985</v>
      </c>
      <c r="X184" s="5">
        <f t="shared" si="8"/>
        <v>0.54137466387204758</v>
      </c>
      <c r="AA184">
        <v>0.41</v>
      </c>
      <c r="AB184" s="5">
        <v>0.54137466387204758</v>
      </c>
    </row>
    <row r="185" spans="6:28">
      <c r="F185" t="s">
        <v>21</v>
      </c>
      <c r="G185" s="7">
        <v>5078.4189624999999</v>
      </c>
      <c r="H185" s="12">
        <v>3.46</v>
      </c>
      <c r="U185" t="s">
        <v>20</v>
      </c>
      <c r="V185">
        <v>47646.278071875</v>
      </c>
      <c r="W185">
        <v>20064.3802</v>
      </c>
      <c r="X185" s="5">
        <f t="shared" si="8"/>
        <v>0.42111117619161426</v>
      </c>
      <c r="AA185">
        <v>0.36</v>
      </c>
      <c r="AB185" s="5">
        <v>0.42111117619161426</v>
      </c>
    </row>
    <row r="186" spans="6:28">
      <c r="F186" t="s">
        <v>22</v>
      </c>
      <c r="G186" s="7">
        <v>1161.587934375</v>
      </c>
      <c r="H186" s="12">
        <v>3.64</v>
      </c>
      <c r="J186" t="s">
        <v>45</v>
      </c>
      <c r="U186" t="s">
        <v>21</v>
      </c>
      <c r="V186">
        <v>139468.2943375</v>
      </c>
      <c r="W186">
        <v>67390.160400000008</v>
      </c>
      <c r="X186" s="5">
        <f t="shared" si="8"/>
        <v>0.48319340764949942</v>
      </c>
      <c r="AA186">
        <v>0.35</v>
      </c>
      <c r="AB186" s="5">
        <v>0.48319340764949942</v>
      </c>
    </row>
    <row r="187" spans="6:28">
      <c r="F187" t="s">
        <v>23</v>
      </c>
      <c r="G187" s="7">
        <v>5474.3512125000007</v>
      </c>
      <c r="H187" s="12">
        <v>3.57</v>
      </c>
      <c r="J187" t="s">
        <v>33</v>
      </c>
      <c r="U187" t="s">
        <v>22</v>
      </c>
      <c r="V187">
        <v>137941.49784921875</v>
      </c>
      <c r="W187">
        <v>83265.283599999995</v>
      </c>
      <c r="X187" s="5">
        <f t="shared" si="8"/>
        <v>0.60362751527474134</v>
      </c>
      <c r="AA187">
        <v>0.28999999999999998</v>
      </c>
      <c r="AB187" s="5">
        <v>0.60362751527474134</v>
      </c>
    </row>
    <row r="188" spans="6:28">
      <c r="F188" t="s">
        <v>24</v>
      </c>
      <c r="G188" s="7">
        <v>401.91476718749993</v>
      </c>
      <c r="H188" s="12">
        <v>3.59</v>
      </c>
      <c r="J188" t="s">
        <v>46</v>
      </c>
      <c r="U188" t="s">
        <v>23</v>
      </c>
      <c r="V188">
        <v>88863.397228125003</v>
      </c>
      <c r="W188">
        <v>33230.465500000006</v>
      </c>
      <c r="X188" s="5">
        <f t="shared" si="8"/>
        <v>0.37394997869249436</v>
      </c>
      <c r="AA188">
        <v>0.31</v>
      </c>
      <c r="AB188" s="5">
        <v>0.37394997869249436</v>
      </c>
    </row>
    <row r="189" spans="6:28">
      <c r="F189" t="s">
        <v>25</v>
      </c>
      <c r="G189" s="7">
        <v>9427.3019499999991</v>
      </c>
      <c r="H189" s="12">
        <v>3.46</v>
      </c>
      <c r="J189" t="s">
        <v>47</v>
      </c>
      <c r="U189" t="s">
        <v>24</v>
      </c>
      <c r="V189">
        <v>136283.09018554687</v>
      </c>
      <c r="W189">
        <v>96069.176187499994</v>
      </c>
      <c r="X189" s="5">
        <f t="shared" si="8"/>
        <v>0.70492367069680917</v>
      </c>
      <c r="AA189">
        <v>0.31</v>
      </c>
      <c r="AB189" s="5">
        <v>0.70492367069680917</v>
      </c>
    </row>
    <row r="190" spans="6:28">
      <c r="F190" t="s">
        <v>26</v>
      </c>
      <c r="G190" s="7">
        <v>4346.5892749999985</v>
      </c>
      <c r="H190" s="12">
        <v>3.47</v>
      </c>
      <c r="J190" t="s">
        <v>48</v>
      </c>
      <c r="U190" t="s">
        <v>25</v>
      </c>
      <c r="V190">
        <v>167418.16819140624</v>
      </c>
      <c r="W190">
        <v>69337.565999999992</v>
      </c>
      <c r="X190" s="5">
        <f t="shared" si="8"/>
        <v>0.41415795399653149</v>
      </c>
      <c r="AA190">
        <v>0.35</v>
      </c>
      <c r="AB190" s="5">
        <v>0.41415795399653149</v>
      </c>
    </row>
    <row r="191" spans="6:28">
      <c r="F191" t="s">
        <v>27</v>
      </c>
      <c r="G191" s="7">
        <v>8123.9839750000001</v>
      </c>
      <c r="H191" s="12">
        <v>3.26</v>
      </c>
      <c r="U191" t="s">
        <v>26</v>
      </c>
      <c r="V191">
        <v>122316.85998124999</v>
      </c>
      <c r="W191">
        <v>57505.83544218749</v>
      </c>
      <c r="X191" s="5">
        <f t="shared" si="8"/>
        <v>0.47013825772671558</v>
      </c>
      <c r="AA191">
        <v>0.34</v>
      </c>
      <c r="AB191" s="5">
        <v>0.47013825772671558</v>
      </c>
    </row>
    <row r="192" spans="6:28">
      <c r="F192" t="s">
        <v>28</v>
      </c>
      <c r="G192" s="7">
        <v>5845.2771324218738</v>
      </c>
      <c r="H192" s="12">
        <v>3.49</v>
      </c>
      <c r="J192" t="s">
        <v>49</v>
      </c>
      <c r="U192" t="s">
        <v>27</v>
      </c>
      <c r="V192">
        <v>185694.9734640625</v>
      </c>
      <c r="W192">
        <v>87763.719399999987</v>
      </c>
      <c r="X192" s="5">
        <f t="shared" si="8"/>
        <v>0.47262302130641615</v>
      </c>
      <c r="AA192">
        <v>0.4</v>
      </c>
      <c r="AB192" s="5">
        <v>0.47262302130641615</v>
      </c>
    </row>
    <row r="193" spans="6:29">
      <c r="J193" t="s">
        <v>50</v>
      </c>
      <c r="U193" t="s">
        <v>28</v>
      </c>
      <c r="V193">
        <v>108122.65882617187</v>
      </c>
      <c r="W193">
        <v>45391.8085078125</v>
      </c>
      <c r="X193" s="5">
        <f t="shared" si="8"/>
        <v>0.41981772369091136</v>
      </c>
      <c r="AA193">
        <v>0.33</v>
      </c>
      <c r="AB193" s="5">
        <v>0.41981772369091136</v>
      </c>
    </row>
    <row r="194" spans="6:29">
      <c r="J194" t="s">
        <v>51</v>
      </c>
    </row>
    <row r="195" spans="6:29">
      <c r="J195" t="s">
        <v>52</v>
      </c>
    </row>
    <row r="196" spans="6:29">
      <c r="J196" t="s">
        <v>53</v>
      </c>
    </row>
    <row r="197" spans="6:29">
      <c r="J197" t="s">
        <v>54</v>
      </c>
    </row>
    <row r="198" spans="6:29">
      <c r="J198" t="s">
        <v>55</v>
      </c>
    </row>
    <row r="199" spans="6:29">
      <c r="J199" t="s">
        <v>56</v>
      </c>
    </row>
    <row r="203" spans="6:29">
      <c r="G203" t="s">
        <v>31</v>
      </c>
      <c r="AA203" t="s">
        <v>107</v>
      </c>
      <c r="AB203" t="s">
        <v>120</v>
      </c>
      <c r="AC203" t="s">
        <v>107</v>
      </c>
    </row>
    <row r="204" spans="6:29">
      <c r="F204" t="s">
        <v>7</v>
      </c>
      <c r="G204" t="s">
        <v>2</v>
      </c>
      <c r="H204" s="12" t="s">
        <v>30</v>
      </c>
      <c r="AA204" s="12">
        <v>3.53</v>
      </c>
      <c r="AB204" s="5">
        <v>0.6465449079742287</v>
      </c>
      <c r="AC204" s="12">
        <v>3.53</v>
      </c>
    </row>
    <row r="205" spans="6:29">
      <c r="F205" t="s">
        <v>5</v>
      </c>
      <c r="G205" s="7">
        <v>61664.234400000001</v>
      </c>
      <c r="H205" s="12">
        <v>3.53</v>
      </c>
      <c r="AA205" s="12">
        <v>3.52</v>
      </c>
      <c r="AB205" s="5">
        <v>0.4801993648685226</v>
      </c>
      <c r="AC205" s="12">
        <v>3.52</v>
      </c>
    </row>
    <row r="206" spans="6:29">
      <c r="F206" t="s">
        <v>6</v>
      </c>
      <c r="G206" s="7">
        <v>69362.128049999999</v>
      </c>
      <c r="H206" s="12">
        <v>3.52</v>
      </c>
      <c r="AA206" s="12">
        <v>3.41</v>
      </c>
      <c r="AB206" s="5">
        <v>0.26512575091018759</v>
      </c>
      <c r="AC206" s="12">
        <v>3.41</v>
      </c>
    </row>
    <row r="207" spans="6:29">
      <c r="F207" t="s">
        <v>8</v>
      </c>
      <c r="G207" s="7">
        <v>42977.260799999996</v>
      </c>
      <c r="H207" s="12">
        <v>3.41</v>
      </c>
      <c r="AA207" s="12">
        <v>3.35</v>
      </c>
      <c r="AB207" s="5">
        <v>0.54788109281862929</v>
      </c>
      <c r="AC207" s="12">
        <v>3.35</v>
      </c>
    </row>
    <row r="208" spans="6:29">
      <c r="F208" t="s">
        <v>9</v>
      </c>
      <c r="G208" s="7">
        <v>74954.167999999991</v>
      </c>
      <c r="H208" s="12">
        <v>3.35</v>
      </c>
      <c r="AA208" s="12">
        <v>3.59</v>
      </c>
      <c r="AB208" s="5">
        <v>0.62541080412217076</v>
      </c>
      <c r="AC208" s="12">
        <v>3.59</v>
      </c>
    </row>
    <row r="209" spans="6:29">
      <c r="F209" t="s">
        <v>10</v>
      </c>
      <c r="G209" s="7">
        <v>49877.515099999997</v>
      </c>
      <c r="H209" s="12">
        <v>3.59</v>
      </c>
      <c r="AA209" s="12">
        <v>3.63</v>
      </c>
      <c r="AB209" s="5">
        <v>0.48993445868764107</v>
      </c>
      <c r="AC209" s="12">
        <v>3.63</v>
      </c>
    </row>
    <row r="210" spans="6:29">
      <c r="F210" t="s">
        <v>11</v>
      </c>
      <c r="G210" s="7">
        <v>63727.882799999999</v>
      </c>
      <c r="H210" s="12">
        <v>3.63</v>
      </c>
      <c r="AA210" s="12">
        <v>3.41</v>
      </c>
      <c r="AB210" s="5">
        <v>0.36409115963153005</v>
      </c>
      <c r="AC210" s="12">
        <v>3.41</v>
      </c>
    </row>
    <row r="211" spans="6:29">
      <c r="F211" t="s">
        <v>13</v>
      </c>
      <c r="G211" s="7">
        <v>47862.069600000003</v>
      </c>
      <c r="H211" s="12">
        <v>3.41</v>
      </c>
      <c r="AA211" s="12">
        <v>3.7</v>
      </c>
      <c r="AB211" s="5">
        <v>0.55011768003758343</v>
      </c>
      <c r="AC211" s="12">
        <v>3.7</v>
      </c>
    </row>
    <row r="212" spans="6:29">
      <c r="F212" t="s">
        <v>14</v>
      </c>
      <c r="G212" s="7">
        <v>64610.456312500006</v>
      </c>
      <c r="H212" s="12">
        <v>3.7</v>
      </c>
      <c r="AA212" s="12">
        <v>3.47</v>
      </c>
      <c r="AB212" s="5">
        <v>0.34806687531110442</v>
      </c>
      <c r="AC212" s="12">
        <v>3.47</v>
      </c>
    </row>
    <row r="213" spans="6:29">
      <c r="F213" t="s">
        <v>15</v>
      </c>
      <c r="G213" s="7">
        <v>49123.766250000001</v>
      </c>
      <c r="H213" s="12">
        <v>3.47</v>
      </c>
      <c r="AA213" s="12">
        <v>3.53</v>
      </c>
      <c r="AB213" s="5">
        <v>0.56947418805532113</v>
      </c>
      <c r="AC213" s="12">
        <v>3.53</v>
      </c>
    </row>
    <row r="214" spans="6:29">
      <c r="F214" t="s">
        <v>16</v>
      </c>
      <c r="G214" s="7">
        <v>60612.605599999995</v>
      </c>
      <c r="H214" s="12">
        <v>3.53</v>
      </c>
      <c r="AA214" s="12">
        <v>3.46</v>
      </c>
      <c r="AB214" s="5">
        <v>0.65983602203335778</v>
      </c>
      <c r="AC214" s="12">
        <v>3.46</v>
      </c>
    </row>
    <row r="215" spans="6:29">
      <c r="F215" t="s">
        <v>17</v>
      </c>
      <c r="G215" s="7">
        <v>28646.569599999999</v>
      </c>
      <c r="H215" s="12">
        <v>3.46</v>
      </c>
      <c r="AA215" s="12">
        <v>3.29</v>
      </c>
      <c r="AB215" s="5">
        <v>0.54137466387204758</v>
      </c>
      <c r="AC215" s="12">
        <v>3.29</v>
      </c>
    </row>
    <row r="216" spans="6:29">
      <c r="F216" t="s">
        <v>19</v>
      </c>
      <c r="G216" s="7">
        <v>79439.167268749996</v>
      </c>
      <c r="H216" s="12">
        <v>3.29</v>
      </c>
      <c r="AA216" s="12">
        <v>3.38</v>
      </c>
      <c r="AB216" s="5">
        <v>0.42111117619161426</v>
      </c>
      <c r="AC216" s="12">
        <v>3.38</v>
      </c>
    </row>
    <row r="217" spans="6:29">
      <c r="F217" t="s">
        <v>20</v>
      </c>
      <c r="G217" s="7">
        <v>24335.292450000001</v>
      </c>
      <c r="H217" s="12">
        <v>3.38</v>
      </c>
      <c r="AA217" s="12">
        <v>3.46</v>
      </c>
      <c r="AB217" s="5">
        <v>0.48319340764949942</v>
      </c>
      <c r="AC217" s="12">
        <v>3.46</v>
      </c>
    </row>
    <row r="218" spans="6:29">
      <c r="F218" t="s">
        <v>21</v>
      </c>
      <c r="G218" s="7">
        <v>66805.902485937491</v>
      </c>
      <c r="H218" s="12">
        <v>3.46</v>
      </c>
      <c r="AA218" s="12">
        <v>3.64</v>
      </c>
      <c r="AB218" s="5">
        <v>0.60362751527474134</v>
      </c>
      <c r="AC218" s="12">
        <v>3.64</v>
      </c>
    </row>
    <row r="219" spans="6:29">
      <c r="F219" t="s">
        <v>22</v>
      </c>
      <c r="G219" s="7">
        <v>53428.009599999998</v>
      </c>
      <c r="H219" s="12">
        <v>3.64</v>
      </c>
      <c r="J219" t="s">
        <v>57</v>
      </c>
      <c r="AA219" s="12">
        <v>3.57</v>
      </c>
      <c r="AB219" s="5">
        <v>0.37394997869249436</v>
      </c>
      <c r="AC219" s="12">
        <v>3.57</v>
      </c>
    </row>
    <row r="220" spans="6:29">
      <c r="F220" t="s">
        <v>23</v>
      </c>
      <c r="G220" s="7">
        <v>49933.252800000002</v>
      </c>
      <c r="H220" s="12">
        <v>3.57</v>
      </c>
      <c r="J220" t="s">
        <v>33</v>
      </c>
      <c r="AA220" s="12">
        <v>3.59</v>
      </c>
      <c r="AB220" s="5">
        <v>0.70492367069680917</v>
      </c>
      <c r="AC220" s="12">
        <v>3.59</v>
      </c>
    </row>
    <row r="221" spans="6:29">
      <c r="F221" t="s">
        <v>24</v>
      </c>
      <c r="G221" s="7">
        <v>39703.415922656248</v>
      </c>
      <c r="H221" s="12">
        <v>3.59</v>
      </c>
      <c r="J221" t="s">
        <v>58</v>
      </c>
      <c r="AA221" s="12">
        <v>3.46</v>
      </c>
      <c r="AB221" s="5">
        <v>0.41415795399653149</v>
      </c>
      <c r="AC221" s="12">
        <v>3.46</v>
      </c>
    </row>
    <row r="222" spans="6:29">
      <c r="F222" t="s">
        <v>25</v>
      </c>
      <c r="G222" s="7">
        <v>88422.077724999996</v>
      </c>
      <c r="H222" s="12">
        <v>3.46</v>
      </c>
      <c r="J222" t="s">
        <v>59</v>
      </c>
      <c r="AA222" s="12">
        <v>3.47</v>
      </c>
      <c r="AB222" s="5">
        <v>0.47013825772671558</v>
      </c>
      <c r="AC222" s="12">
        <v>3.47</v>
      </c>
    </row>
    <row r="223" spans="6:29">
      <c r="F223" t="s">
        <v>26</v>
      </c>
      <c r="G223" s="7">
        <v>60361.950225000001</v>
      </c>
      <c r="H223" s="12">
        <v>3.47</v>
      </c>
      <c r="J223" t="s">
        <v>60</v>
      </c>
      <c r="AA223" s="12">
        <v>3.26</v>
      </c>
      <c r="AB223" s="5">
        <v>0.47262302130641615</v>
      </c>
      <c r="AC223" s="12">
        <v>3.26</v>
      </c>
    </row>
    <row r="224" spans="6:29">
      <c r="F224" t="s">
        <v>27</v>
      </c>
      <c r="G224" s="7">
        <v>89679.795599999998</v>
      </c>
      <c r="H224" s="12">
        <v>3.26</v>
      </c>
      <c r="AA224" s="12">
        <v>3.49</v>
      </c>
      <c r="AB224" s="5">
        <v>0.41981772369091136</v>
      </c>
      <c r="AC224" s="12">
        <v>3.49</v>
      </c>
    </row>
    <row r="225" spans="6:10">
      <c r="F225" t="s">
        <v>28</v>
      </c>
      <c r="G225" s="7">
        <v>56691.787435937498</v>
      </c>
      <c r="H225" s="12">
        <v>3.49</v>
      </c>
      <c r="J225" t="s">
        <v>61</v>
      </c>
    </row>
    <row r="226" spans="6:10">
      <c r="J226" t="s">
        <v>62</v>
      </c>
    </row>
    <row r="227" spans="6:10">
      <c r="G227" s="11"/>
      <c r="J227" t="s">
        <v>63</v>
      </c>
    </row>
    <row r="228" spans="6:10">
      <c r="G228" s="11"/>
      <c r="J228" t="s">
        <v>64</v>
      </c>
    </row>
    <row r="229" spans="6:10">
      <c r="J229" t="s">
        <v>65</v>
      </c>
    </row>
    <row r="230" spans="6:10">
      <c r="J230" t="s">
        <v>66</v>
      </c>
    </row>
    <row r="231" spans="6:10">
      <c r="J231" t="s">
        <v>67</v>
      </c>
    </row>
    <row r="232" spans="6:10">
      <c r="J232" t="s">
        <v>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103C-44EB-D54E-81CE-983258DC3401}"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A87B-C9DF-3449-9BDC-567449BF6E24}">
  <dimension ref="A2:AS164"/>
  <sheetViews>
    <sheetView topLeftCell="D36" workbookViewId="0">
      <selection sqref="A1:I29"/>
    </sheetView>
  </sheetViews>
  <sheetFormatPr baseColWidth="10" defaultRowHeight="16"/>
  <cols>
    <col min="1" max="1" width="29.5" customWidth="1"/>
    <col min="4" max="4" width="17.33203125" customWidth="1"/>
    <col min="13" max="13" width="17.5" customWidth="1"/>
    <col min="14" max="14" width="19" customWidth="1"/>
    <col min="15" max="15" width="24" customWidth="1"/>
    <col min="16" max="16" width="23" customWidth="1"/>
    <col min="17" max="17" width="25" customWidth="1"/>
  </cols>
  <sheetData>
    <row r="2" spans="1:21">
      <c r="B2" t="s">
        <v>31</v>
      </c>
      <c r="C2" t="s">
        <v>31</v>
      </c>
      <c r="D2" t="s">
        <v>31</v>
      </c>
      <c r="E2" t="s">
        <v>31</v>
      </c>
      <c r="F2" t="s">
        <v>31</v>
      </c>
    </row>
    <row r="3" spans="1:21">
      <c r="A3" t="s">
        <v>7</v>
      </c>
      <c r="B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t="s">
        <v>29</v>
      </c>
      <c r="H3" t="s">
        <v>30</v>
      </c>
      <c r="I3" t="s">
        <v>123</v>
      </c>
    </row>
    <row r="5" spans="1:21">
      <c r="A5" s="14" t="s">
        <v>6</v>
      </c>
      <c r="B5" s="6">
        <v>144812.851</v>
      </c>
      <c r="C5" s="13">
        <v>5628.9518500000004</v>
      </c>
      <c r="D5" s="13">
        <v>69362.128049999999</v>
      </c>
      <c r="E5" s="13">
        <v>69539.039074999993</v>
      </c>
      <c r="F5" s="13">
        <v>282.73202500000002</v>
      </c>
      <c r="G5">
        <v>0.33</v>
      </c>
      <c r="H5">
        <v>3.52</v>
      </c>
      <c r="I5" s="17">
        <v>91258</v>
      </c>
    </row>
    <row r="6" spans="1:21">
      <c r="A6" s="14" t="s">
        <v>10</v>
      </c>
      <c r="B6" s="6">
        <v>135025.40487382808</v>
      </c>
      <c r="C6" s="13">
        <v>613.33661249999989</v>
      </c>
      <c r="D6" s="13">
        <v>49877.515099999997</v>
      </c>
      <c r="E6" s="13">
        <v>84446.347039062501</v>
      </c>
      <c r="F6" s="13">
        <v>88.206122265624998</v>
      </c>
      <c r="G6">
        <v>0.32</v>
      </c>
      <c r="H6">
        <v>3.59</v>
      </c>
      <c r="I6" s="17">
        <v>87751</v>
      </c>
      <c r="J6" s="14"/>
      <c r="K6" t="s">
        <v>121</v>
      </c>
    </row>
    <row r="7" spans="1:21">
      <c r="A7" s="14" t="s">
        <v>11</v>
      </c>
      <c r="B7" s="6">
        <v>128350.80710273437</v>
      </c>
      <c r="C7" s="13">
        <v>1699.5843499999999</v>
      </c>
      <c r="D7" s="13">
        <v>63727.882799999999</v>
      </c>
      <c r="E7" s="13">
        <v>62883.483200000002</v>
      </c>
      <c r="F7" s="13">
        <v>39.856752734375</v>
      </c>
      <c r="G7">
        <v>0.3</v>
      </c>
      <c r="H7">
        <v>3.63</v>
      </c>
      <c r="I7" s="17">
        <v>83131</v>
      </c>
      <c r="J7" s="15"/>
      <c r="K7" t="s">
        <v>122</v>
      </c>
    </row>
    <row r="8" spans="1:21">
      <c r="A8" s="14" t="s">
        <v>14</v>
      </c>
      <c r="B8" s="6">
        <v>151960.8869765625</v>
      </c>
      <c r="C8" s="13">
        <v>3632.4711874999998</v>
      </c>
      <c r="D8" s="13">
        <v>64610.456312500006</v>
      </c>
      <c r="E8" s="13">
        <v>83596.370599999995</v>
      </c>
      <c r="F8" s="13">
        <v>121.58887656249999</v>
      </c>
      <c r="G8">
        <v>0.27</v>
      </c>
      <c r="H8">
        <v>3.7</v>
      </c>
      <c r="I8" s="17">
        <v>100520</v>
      </c>
    </row>
    <row r="9" spans="1:21">
      <c r="A9" s="14" t="s">
        <v>15</v>
      </c>
      <c r="B9" s="6">
        <v>86784.145857031253</v>
      </c>
      <c r="C9" s="13">
        <v>7327.6995382812502</v>
      </c>
      <c r="D9" s="13">
        <v>49123.766250000001</v>
      </c>
      <c r="E9" s="13">
        <v>30206.686474999999</v>
      </c>
      <c r="F9" s="13">
        <v>125.99359375000002</v>
      </c>
      <c r="G9">
        <v>0.33</v>
      </c>
      <c r="H9">
        <v>3.47</v>
      </c>
      <c r="I9" s="17">
        <v>56800</v>
      </c>
    </row>
    <row r="10" spans="1:21">
      <c r="A10" s="14" t="s">
        <v>16</v>
      </c>
      <c r="B10" s="6">
        <v>145807.6150625</v>
      </c>
      <c r="C10" s="13">
        <v>2042.6261734375</v>
      </c>
      <c r="D10" s="13">
        <v>60612.605599999995</v>
      </c>
      <c r="E10" s="13">
        <v>83033.673200000005</v>
      </c>
      <c r="F10" s="13">
        <v>118.7100890625</v>
      </c>
      <c r="G10">
        <v>0.33</v>
      </c>
      <c r="H10">
        <v>3.53</v>
      </c>
      <c r="I10" s="17">
        <v>91777</v>
      </c>
    </row>
    <row r="11" spans="1:21">
      <c r="A11" s="14" t="s">
        <v>22</v>
      </c>
      <c r="B11" s="6">
        <v>137941.49784921875</v>
      </c>
      <c r="C11" s="13">
        <v>1161.587934375</v>
      </c>
      <c r="D11" s="13">
        <v>53428.009599999998</v>
      </c>
      <c r="E11" s="13">
        <v>83265.283599999995</v>
      </c>
      <c r="F11" s="13">
        <v>86.616714843750003</v>
      </c>
      <c r="G11">
        <v>0.28999999999999998</v>
      </c>
      <c r="H11">
        <v>3.64</v>
      </c>
      <c r="I11" s="17">
        <v>94738</v>
      </c>
    </row>
    <row r="12" spans="1:21">
      <c r="A12" s="14" t="s">
        <v>23</v>
      </c>
      <c r="B12" s="6">
        <v>88863.397228125003</v>
      </c>
      <c r="C12" s="13">
        <v>5474.3512125000007</v>
      </c>
      <c r="D12" s="13">
        <v>49933.252800000002</v>
      </c>
      <c r="E12" s="13">
        <v>33230.465500000006</v>
      </c>
      <c r="F12" s="13">
        <v>225.32771562499997</v>
      </c>
      <c r="G12">
        <v>0.31</v>
      </c>
      <c r="H12">
        <v>3.57</v>
      </c>
      <c r="I12" s="17">
        <v>60380</v>
      </c>
    </row>
    <row r="13" spans="1:21">
      <c r="A13" s="14" t="s">
        <v>24</v>
      </c>
      <c r="B13" s="6">
        <v>136283.09018554687</v>
      </c>
      <c r="C13" s="13">
        <v>401.91476718749993</v>
      </c>
      <c r="D13" s="13">
        <v>39703.415922656248</v>
      </c>
      <c r="E13" s="13">
        <v>96069.176187499994</v>
      </c>
      <c r="F13" s="13">
        <v>108.583308203125</v>
      </c>
      <c r="G13">
        <v>0.31</v>
      </c>
      <c r="H13">
        <v>3.59</v>
      </c>
      <c r="I13" s="17">
        <v>89650</v>
      </c>
    </row>
    <row r="16" spans="1:21">
      <c r="U16" s="13"/>
    </row>
    <row r="17" spans="1:45">
      <c r="I17" t="s">
        <v>123</v>
      </c>
      <c r="L17" s="13"/>
      <c r="U17" s="13"/>
    </row>
    <row r="18" spans="1:45">
      <c r="A18" s="15" t="s">
        <v>5</v>
      </c>
      <c r="B18" s="6">
        <v>175485.26117421867</v>
      </c>
      <c r="C18" s="13">
        <v>258.1225203125</v>
      </c>
      <c r="D18" s="13">
        <v>61664.234400000001</v>
      </c>
      <c r="E18" s="13">
        <v>113459.1020367187</v>
      </c>
      <c r="F18" s="13">
        <v>103.80221718750001</v>
      </c>
      <c r="G18">
        <v>0.35</v>
      </c>
      <c r="H18">
        <v>3.53</v>
      </c>
      <c r="I18" s="15">
        <v>100489</v>
      </c>
      <c r="L18" s="13"/>
      <c r="U18" s="13"/>
    </row>
    <row r="19" spans="1:45">
      <c r="A19" s="15" t="s">
        <v>8</v>
      </c>
      <c r="B19" s="6">
        <v>65150.77992500001</v>
      </c>
      <c r="C19" s="13">
        <v>4796.9793</v>
      </c>
      <c r="D19" s="13">
        <v>42977.260799999996</v>
      </c>
      <c r="E19" s="13">
        <v>17273.149450000001</v>
      </c>
      <c r="F19" s="13">
        <v>103.39037499999999</v>
      </c>
      <c r="G19">
        <v>0.35</v>
      </c>
      <c r="H19">
        <v>3.41</v>
      </c>
      <c r="I19" s="16">
        <v>40076</v>
      </c>
      <c r="L19" s="13"/>
      <c r="U19" s="13"/>
    </row>
    <row r="20" spans="1:45">
      <c r="A20" s="15" t="s">
        <v>9</v>
      </c>
      <c r="B20" s="6">
        <v>170153.44172656248</v>
      </c>
      <c r="C20" s="13">
        <v>1879.356771875</v>
      </c>
      <c r="D20" s="13">
        <v>74954.167999999991</v>
      </c>
      <c r="E20" s="13">
        <v>93223.853600000002</v>
      </c>
      <c r="F20" s="13">
        <v>96.063354687499995</v>
      </c>
      <c r="G20">
        <v>0.38</v>
      </c>
      <c r="H20">
        <v>3.35</v>
      </c>
      <c r="I20" s="16">
        <v>93492</v>
      </c>
      <c r="L20" s="13"/>
      <c r="U20" s="13"/>
    </row>
    <row r="21" spans="1:45">
      <c r="A21" s="15" t="s">
        <v>13</v>
      </c>
      <c r="B21" s="6">
        <v>86129.496337500008</v>
      </c>
      <c r="C21" s="13">
        <v>6681.8050750000002</v>
      </c>
      <c r="D21" s="13">
        <v>47862.069600000003</v>
      </c>
      <c r="E21" s="13">
        <v>31358.9882</v>
      </c>
      <c r="F21" s="13">
        <v>226.63346249999998</v>
      </c>
      <c r="G21">
        <v>0.35</v>
      </c>
      <c r="H21">
        <v>3.41</v>
      </c>
      <c r="I21" s="16">
        <v>54533</v>
      </c>
      <c r="L21" s="13"/>
      <c r="U21" s="13"/>
    </row>
    <row r="22" spans="1:45">
      <c r="A22" s="15" t="s">
        <v>17</v>
      </c>
      <c r="B22" s="6">
        <v>85140.526546093737</v>
      </c>
      <c r="C22" s="13">
        <v>299.42827812500002</v>
      </c>
      <c r="D22" s="13">
        <v>28646.569599999999</v>
      </c>
      <c r="E22" s="13">
        <v>56178.786349999995</v>
      </c>
      <c r="F22" s="13">
        <v>15.742317968749999</v>
      </c>
      <c r="G22">
        <v>0.36</v>
      </c>
      <c r="H22">
        <v>3.46</v>
      </c>
      <c r="I22" s="16">
        <v>50419</v>
      </c>
      <c r="L22" s="13"/>
      <c r="U22" s="13"/>
    </row>
    <row r="23" spans="1:45">
      <c r="A23" s="15" t="s">
        <v>19</v>
      </c>
      <c r="B23" s="6">
        <v>176465.0029828125</v>
      </c>
      <c r="C23" s="13">
        <v>1356.8913578125</v>
      </c>
      <c r="D23" s="13">
        <v>79439.167268749996</v>
      </c>
      <c r="E23" s="13">
        <v>95533.681674999985</v>
      </c>
      <c r="F23" s="13">
        <v>135.26268125000001</v>
      </c>
      <c r="G23">
        <v>0.41</v>
      </c>
      <c r="H23">
        <v>3.29</v>
      </c>
      <c r="I23" s="16">
        <v>93624</v>
      </c>
      <c r="L23" s="13"/>
      <c r="U23" s="13"/>
    </row>
    <row r="24" spans="1:45">
      <c r="A24" s="15" t="s">
        <v>20</v>
      </c>
      <c r="B24" s="6">
        <v>47646.278071875</v>
      </c>
      <c r="C24" s="13">
        <v>3143.680615625</v>
      </c>
      <c r="D24" s="13">
        <v>24335.292450000001</v>
      </c>
      <c r="E24" s="13">
        <v>20064.3802</v>
      </c>
      <c r="F24" s="13">
        <v>102.92480625</v>
      </c>
      <c r="G24">
        <v>0.36</v>
      </c>
      <c r="H24">
        <v>3.38</v>
      </c>
      <c r="I24" s="16">
        <v>28991</v>
      </c>
      <c r="L24" s="13"/>
      <c r="U24" s="13"/>
    </row>
    <row r="25" spans="1:45">
      <c r="A25" s="15" t="s">
        <v>21</v>
      </c>
      <c r="B25" s="6">
        <v>139468.2943375</v>
      </c>
      <c r="C25" s="13">
        <v>5078.4189624999999</v>
      </c>
      <c r="D25" s="13">
        <v>66805.902485937491</v>
      </c>
      <c r="E25" s="13">
        <v>67390.160400000008</v>
      </c>
      <c r="F25" s="13">
        <v>193.81248906249999</v>
      </c>
      <c r="G25">
        <v>0.35</v>
      </c>
      <c r="H25">
        <v>3.46</v>
      </c>
      <c r="I25" s="16">
        <v>82729</v>
      </c>
      <c r="L25" s="13"/>
      <c r="U25" s="13"/>
    </row>
    <row r="26" spans="1:45">
      <c r="A26" s="15" t="s">
        <v>25</v>
      </c>
      <c r="B26" s="6">
        <v>167418.16819140624</v>
      </c>
      <c r="C26" s="13">
        <v>9427.3019499999991</v>
      </c>
      <c r="D26" s="13">
        <v>88422.077724999996</v>
      </c>
      <c r="E26" s="13">
        <v>69337.565999999992</v>
      </c>
      <c r="F26" s="13">
        <v>231.22251640624998</v>
      </c>
      <c r="G26">
        <v>0.35</v>
      </c>
      <c r="H26">
        <v>3.46</v>
      </c>
      <c r="I26" s="16">
        <v>86385</v>
      </c>
      <c r="L26" s="13"/>
      <c r="U26" s="13"/>
    </row>
    <row r="27" spans="1:45">
      <c r="A27" s="15" t="s">
        <v>26</v>
      </c>
      <c r="B27" s="6">
        <v>122316.85998124999</v>
      </c>
      <c r="C27" s="13">
        <v>4346.5892749999985</v>
      </c>
      <c r="D27" s="13">
        <v>60361.950225000001</v>
      </c>
      <c r="E27" s="13">
        <v>57505.83544218749</v>
      </c>
      <c r="F27" s="13">
        <v>102.48503906249999</v>
      </c>
      <c r="G27">
        <v>0.34</v>
      </c>
      <c r="H27">
        <v>3.47</v>
      </c>
      <c r="I27" s="16">
        <v>76541</v>
      </c>
      <c r="L27" s="13"/>
      <c r="U27" s="13"/>
    </row>
    <row r="28" spans="1:45">
      <c r="A28" s="15" t="s">
        <v>27</v>
      </c>
      <c r="B28" s="6">
        <v>185694.9734640625</v>
      </c>
      <c r="C28" s="13">
        <v>8123.9839750000001</v>
      </c>
      <c r="D28" s="13">
        <v>89679.795599999998</v>
      </c>
      <c r="E28" s="13">
        <v>87763.719399999987</v>
      </c>
      <c r="F28" s="13">
        <v>127.47448906250001</v>
      </c>
      <c r="G28">
        <v>0.4</v>
      </c>
      <c r="H28">
        <v>3.26</v>
      </c>
      <c r="I28" s="16">
        <v>105467</v>
      </c>
      <c r="L28" s="13"/>
      <c r="U28" s="13"/>
    </row>
    <row r="29" spans="1:45">
      <c r="A29" s="15" t="s">
        <v>28</v>
      </c>
      <c r="B29" s="6">
        <v>108122.65882617187</v>
      </c>
      <c r="C29" s="13">
        <v>5845.2771324218738</v>
      </c>
      <c r="D29" s="13">
        <v>56691.787435937498</v>
      </c>
      <c r="E29" s="13">
        <v>45391.8085078125</v>
      </c>
      <c r="F29" s="13">
        <v>193.78575000000001</v>
      </c>
      <c r="G29">
        <v>0.33</v>
      </c>
      <c r="H29">
        <v>3.49</v>
      </c>
      <c r="I29" s="16">
        <v>67673</v>
      </c>
      <c r="L29" s="13"/>
    </row>
    <row r="32" spans="1: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>
      <c r="B34" t="s">
        <v>31</v>
      </c>
      <c r="C34" t="s">
        <v>31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 t="s">
        <v>156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>
      <c r="A35" t="s">
        <v>7</v>
      </c>
      <c r="B35" t="s">
        <v>0</v>
      </c>
      <c r="C35" s="13" t="s">
        <v>3</v>
      </c>
      <c r="D35" s="8" t="s">
        <v>126</v>
      </c>
      <c r="E35" s="8"/>
      <c r="F35" t="s">
        <v>123</v>
      </c>
      <c r="G35" s="8" t="s">
        <v>155</v>
      </c>
      <c r="H35" s="8" t="str">
        <f>D35</f>
        <v>доля деградированных</v>
      </c>
      <c r="I35" s="8"/>
      <c r="J35" s="8"/>
      <c r="K35" s="8"/>
      <c r="L35" s="8"/>
      <c r="M35" s="8"/>
      <c r="N35" s="8"/>
      <c r="O35" s="8"/>
      <c r="P35" s="8"/>
      <c r="Q35" s="8" t="s">
        <v>157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>
      <c r="D36" s="8"/>
      <c r="E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 t="s">
        <v>158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>
      <c r="A37" s="14" t="s">
        <v>6</v>
      </c>
      <c r="B37" s="6">
        <v>144812.851</v>
      </c>
      <c r="C37" s="13">
        <v>69539.039074999993</v>
      </c>
      <c r="D37" s="22">
        <f>C37/B37</f>
        <v>0.4801993648685226</v>
      </c>
      <c r="E37" s="8"/>
      <c r="F37" s="17">
        <v>91258</v>
      </c>
      <c r="G37" s="22">
        <f t="shared" ref="G37:G45" si="0">F37/B37</f>
        <v>0.63017887825438923</v>
      </c>
      <c r="H37" s="22">
        <f t="shared" ref="H37:H45" si="1">D37</f>
        <v>0.4801993648685226</v>
      </c>
      <c r="I37" s="8"/>
      <c r="J37" s="8"/>
      <c r="K37" s="8"/>
      <c r="L37" s="8"/>
      <c r="M37" s="8"/>
      <c r="N37" s="8"/>
      <c r="O37" s="8"/>
      <c r="P37" s="8"/>
      <c r="Q37" s="8" t="s">
        <v>159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>
      <c r="A38" s="14" t="s">
        <v>10</v>
      </c>
      <c r="B38" s="6">
        <v>135025.40487382808</v>
      </c>
      <c r="C38" s="13">
        <v>84446.347039062501</v>
      </c>
      <c r="D38" s="22">
        <f t="shared" ref="D38:D45" si="2">C38/B38</f>
        <v>0.62541080412217076</v>
      </c>
      <c r="E38" s="20"/>
      <c r="F38" s="17">
        <v>87751</v>
      </c>
      <c r="G38" s="22">
        <f t="shared" si="0"/>
        <v>0.6498851092651583</v>
      </c>
      <c r="H38" s="22">
        <f t="shared" si="1"/>
        <v>0.62541080412217076</v>
      </c>
      <c r="I38" s="8"/>
      <c r="J38" s="8"/>
      <c r="K38" s="8"/>
      <c r="L38" s="8"/>
      <c r="M38" s="8"/>
      <c r="N38" s="8"/>
      <c r="O38" s="8"/>
      <c r="P38" s="20"/>
      <c r="Q38" s="8" t="s">
        <v>160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>
      <c r="A39" s="14" t="s">
        <v>11</v>
      </c>
      <c r="B39" s="6">
        <v>128350.80710273437</v>
      </c>
      <c r="C39" s="13">
        <v>62883.483200000002</v>
      </c>
      <c r="D39" s="22">
        <f t="shared" si="2"/>
        <v>0.48993445868764107</v>
      </c>
      <c r="E39" s="20"/>
      <c r="F39" s="17">
        <v>83131</v>
      </c>
      <c r="G39" s="22">
        <f t="shared" si="0"/>
        <v>0.64768583756127385</v>
      </c>
      <c r="H39" s="22">
        <f t="shared" si="1"/>
        <v>0.48993445868764107</v>
      </c>
      <c r="I39" s="8"/>
      <c r="J39" s="8"/>
      <c r="K39" s="8"/>
      <c r="L39" s="8"/>
      <c r="M39" s="8"/>
      <c r="N39" s="8"/>
      <c r="O39" s="22"/>
      <c r="P39" s="20"/>
      <c r="Q39" s="23" t="s">
        <v>161</v>
      </c>
      <c r="R39" s="8"/>
      <c r="S39" s="8"/>
      <c r="T39" s="22"/>
      <c r="U39" s="23"/>
      <c r="V39" s="8"/>
      <c r="W39" s="8"/>
      <c r="X39" s="22"/>
      <c r="Y39" s="22"/>
      <c r="Z39" s="8"/>
      <c r="AA39" s="8"/>
      <c r="AB39" s="22"/>
      <c r="AC39" s="22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s="14" customFormat="1">
      <c r="A40" s="14" t="s">
        <v>14</v>
      </c>
      <c r="B40" s="6">
        <v>151960.8869765625</v>
      </c>
      <c r="C40" s="13">
        <v>83596.370599999995</v>
      </c>
      <c r="D40" s="22">
        <f t="shared" si="2"/>
        <v>0.55011768003758343</v>
      </c>
      <c r="E40" s="20"/>
      <c r="F40" s="17">
        <v>100520</v>
      </c>
      <c r="G40" s="22">
        <f t="shared" si="0"/>
        <v>0.66148600472109365</v>
      </c>
      <c r="H40" s="22">
        <f t="shared" si="1"/>
        <v>0.55011768003758343</v>
      </c>
      <c r="I40" s="8"/>
      <c r="J40" s="8"/>
      <c r="K40" s="8"/>
      <c r="L40" s="8"/>
      <c r="M40" s="8"/>
      <c r="N40" s="19"/>
      <c r="O40" s="22"/>
      <c r="P40" s="20"/>
      <c r="Q40" s="23" t="s">
        <v>162</v>
      </c>
      <c r="R40" s="8"/>
      <c r="S40" s="8"/>
      <c r="T40" s="22"/>
      <c r="U40" s="23"/>
      <c r="V40" s="8"/>
      <c r="W40" s="8"/>
      <c r="X40" s="22"/>
      <c r="Y40" s="22"/>
      <c r="Z40" s="8"/>
      <c r="AA40" s="8"/>
      <c r="AB40" s="22"/>
      <c r="AC40" s="22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>
      <c r="A41" s="14" t="s">
        <v>15</v>
      </c>
      <c r="B41" s="6">
        <v>86784.145857031253</v>
      </c>
      <c r="C41" s="13">
        <v>30206.686474999999</v>
      </c>
      <c r="D41" s="22">
        <f t="shared" si="2"/>
        <v>0.34806687531110442</v>
      </c>
      <c r="E41" s="20"/>
      <c r="F41" s="17">
        <v>56800</v>
      </c>
      <c r="G41" s="22">
        <f t="shared" si="0"/>
        <v>0.65449742506624053</v>
      </c>
      <c r="H41" s="22">
        <f t="shared" si="1"/>
        <v>0.34806687531110442</v>
      </c>
      <c r="I41" s="8"/>
      <c r="J41" s="8"/>
      <c r="K41" s="8"/>
      <c r="L41" s="8"/>
      <c r="M41" s="8"/>
      <c r="N41" s="19"/>
      <c r="O41" s="22"/>
      <c r="P41" s="20"/>
      <c r="Q41" s="23" t="s">
        <v>163</v>
      </c>
      <c r="R41" s="8"/>
      <c r="S41" s="8"/>
      <c r="T41" s="22"/>
      <c r="U41" s="23"/>
      <c r="V41" s="8"/>
      <c r="W41" s="8"/>
      <c r="X41" s="22"/>
      <c r="Y41" s="22"/>
      <c r="Z41" s="8"/>
      <c r="AA41" s="8"/>
      <c r="AB41" s="22"/>
      <c r="AC41" s="22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>
      <c r="A42" s="14" t="s">
        <v>16</v>
      </c>
      <c r="B42" s="6">
        <v>145807.6150625</v>
      </c>
      <c r="C42" s="13">
        <v>83033.673200000005</v>
      </c>
      <c r="D42" s="22">
        <f t="shared" si="2"/>
        <v>0.56947418805532113</v>
      </c>
      <c r="E42" s="20"/>
      <c r="F42" s="17">
        <v>91777</v>
      </c>
      <c r="G42" s="22">
        <f t="shared" si="0"/>
        <v>0.6294390039961909</v>
      </c>
      <c r="H42" s="22">
        <f t="shared" si="1"/>
        <v>0.56947418805532113</v>
      </c>
      <c r="I42" s="8"/>
      <c r="J42" s="8"/>
      <c r="K42" s="8"/>
      <c r="L42" s="8"/>
      <c r="M42" s="8"/>
      <c r="N42" s="19"/>
      <c r="O42" s="22"/>
      <c r="P42" s="20"/>
      <c r="Q42" s="23"/>
      <c r="R42" s="8"/>
      <c r="S42" s="8"/>
      <c r="T42" s="22"/>
      <c r="U42" s="23"/>
      <c r="V42" s="8"/>
      <c r="W42" s="8"/>
      <c r="X42" s="22"/>
      <c r="Y42" s="22"/>
      <c r="Z42" s="8"/>
      <c r="AA42" s="8"/>
      <c r="AB42" s="22"/>
      <c r="AC42" s="22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 s="14" customFormat="1">
      <c r="A43" s="14" t="s">
        <v>22</v>
      </c>
      <c r="B43" s="6">
        <v>137941.49784921875</v>
      </c>
      <c r="C43" s="13">
        <v>83265.283599999995</v>
      </c>
      <c r="D43" s="22">
        <f t="shared" si="2"/>
        <v>0.60362751527474134</v>
      </c>
      <c r="E43" s="20"/>
      <c r="F43" s="17">
        <v>94738</v>
      </c>
      <c r="G43" s="22">
        <f t="shared" si="0"/>
        <v>0.68679839988076918</v>
      </c>
      <c r="H43" s="22">
        <f t="shared" si="1"/>
        <v>0.60362751527474134</v>
      </c>
      <c r="I43" s="8"/>
      <c r="J43" s="8"/>
      <c r="K43" s="8"/>
      <c r="L43" s="8"/>
      <c r="M43" s="8"/>
      <c r="N43" s="19"/>
      <c r="O43" s="22"/>
      <c r="P43" s="20"/>
      <c r="Q43" s="23" t="s">
        <v>33</v>
      </c>
      <c r="R43" s="8"/>
      <c r="S43" s="8"/>
      <c r="T43" s="22"/>
      <c r="U43" s="23"/>
      <c r="V43" s="8"/>
      <c r="W43" s="8"/>
      <c r="X43" s="22"/>
      <c r="Y43" s="22"/>
      <c r="Z43" s="8"/>
      <c r="AA43" s="8"/>
      <c r="AB43" s="22"/>
      <c r="AC43" s="22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 s="14" customFormat="1">
      <c r="A44" s="14" t="s">
        <v>23</v>
      </c>
      <c r="B44" s="6">
        <v>88863.397228125003</v>
      </c>
      <c r="C44" s="13">
        <v>33230.465500000006</v>
      </c>
      <c r="D44" s="22">
        <f t="shared" si="2"/>
        <v>0.37394997869249436</v>
      </c>
      <c r="E44" s="20"/>
      <c r="F44" s="17">
        <v>60380</v>
      </c>
      <c r="G44" s="22">
        <f t="shared" si="0"/>
        <v>0.67946985917042912</v>
      </c>
      <c r="H44" s="22">
        <f t="shared" si="1"/>
        <v>0.37394997869249436</v>
      </c>
      <c r="I44" s="8"/>
      <c r="J44" s="8"/>
      <c r="K44" s="8"/>
      <c r="L44" s="8"/>
      <c r="M44" s="8"/>
      <c r="N44" s="19"/>
      <c r="O44" s="22"/>
      <c r="P44" s="20"/>
      <c r="Q44" s="23" t="s">
        <v>164</v>
      </c>
      <c r="R44" s="8"/>
      <c r="S44" s="8"/>
      <c r="T44" s="22"/>
      <c r="U44" s="23"/>
      <c r="V44" s="8"/>
      <c r="W44" s="8"/>
      <c r="X44" s="22"/>
      <c r="Y44" s="22"/>
      <c r="Z44" s="8"/>
      <c r="AA44" s="8"/>
      <c r="AB44" s="22"/>
      <c r="AC44" s="22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>
      <c r="A45" s="14" t="s">
        <v>24</v>
      </c>
      <c r="B45" s="6">
        <v>136283.09018554687</v>
      </c>
      <c r="C45" s="13">
        <v>96069.176187499994</v>
      </c>
      <c r="D45" s="22">
        <f t="shared" si="2"/>
        <v>0.70492367069680917</v>
      </c>
      <c r="E45" s="20"/>
      <c r="F45" s="17">
        <v>89650</v>
      </c>
      <c r="G45" s="22">
        <f t="shared" si="0"/>
        <v>0.65782189028692561</v>
      </c>
      <c r="H45" s="22">
        <f t="shared" si="1"/>
        <v>0.70492367069680917</v>
      </c>
      <c r="I45" s="8"/>
      <c r="J45" s="8"/>
      <c r="K45" s="8"/>
      <c r="L45" s="8"/>
      <c r="M45" s="8"/>
      <c r="N45" s="19"/>
      <c r="O45" s="22"/>
      <c r="P45" s="20"/>
      <c r="Q45" s="23" t="s">
        <v>165</v>
      </c>
      <c r="R45" s="8"/>
      <c r="S45" s="8"/>
      <c r="T45" s="22"/>
      <c r="U45" s="23"/>
      <c r="V45" s="8"/>
      <c r="W45" s="8"/>
      <c r="X45" s="22"/>
      <c r="Y45" s="22"/>
      <c r="Z45" s="8"/>
      <c r="AA45" s="8"/>
      <c r="AB45" s="22"/>
      <c r="AC45" s="22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 s="14" customFormat="1">
      <c r="A46" s="8"/>
      <c r="B46" s="8"/>
      <c r="C46" s="8"/>
      <c r="D46" s="21"/>
      <c r="E46" s="20"/>
      <c r="F46" s="20"/>
      <c r="G46" s="20"/>
      <c r="H46" s="20"/>
      <c r="I46" s="8"/>
      <c r="J46" s="8"/>
      <c r="K46" s="8"/>
      <c r="L46" s="8"/>
      <c r="M46" s="8"/>
      <c r="N46" s="19"/>
      <c r="O46" s="22"/>
      <c r="P46" s="20"/>
      <c r="Q46" s="23" t="s">
        <v>166</v>
      </c>
      <c r="R46" s="8"/>
      <c r="S46" s="8"/>
      <c r="T46" s="22"/>
      <c r="U46" s="23"/>
      <c r="V46" s="8"/>
      <c r="W46" s="8"/>
      <c r="X46" s="22"/>
      <c r="Y46" s="22"/>
      <c r="Z46" s="8"/>
      <c r="AA46" s="8"/>
      <c r="AB46" s="22"/>
      <c r="AC46" s="22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s="14" customFormat="1">
      <c r="A47" s="8"/>
      <c r="B47" s="8"/>
      <c r="C47" s="8"/>
      <c r="D47" s="21"/>
      <c r="E47" s="20"/>
      <c r="F47" s="20"/>
      <c r="G47" s="20"/>
      <c r="H47" s="20"/>
      <c r="I47" s="8"/>
      <c r="J47" s="8"/>
      <c r="K47" s="8"/>
      <c r="L47" s="8"/>
      <c r="M47" s="8"/>
      <c r="N47" s="19"/>
      <c r="O47" s="22"/>
      <c r="P47" s="20"/>
      <c r="Q47" s="23"/>
      <c r="R47" s="8"/>
      <c r="S47" s="8"/>
      <c r="T47" s="22"/>
      <c r="U47" s="23"/>
      <c r="V47" s="8"/>
      <c r="W47" s="8"/>
      <c r="X47" s="22"/>
      <c r="Y47" s="22"/>
      <c r="Z47" s="8"/>
      <c r="AA47" s="8"/>
      <c r="AB47" s="22"/>
      <c r="AC47" s="22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s="14" customFormat="1">
      <c r="A48" s="8"/>
      <c r="B48" t="s">
        <v>31</v>
      </c>
      <c r="C48" t="s">
        <v>31</v>
      </c>
      <c r="D48" s="21"/>
      <c r="E48" s="20"/>
      <c r="F48" s="20"/>
      <c r="G48" s="20"/>
      <c r="H48" s="20"/>
      <c r="I48" s="8"/>
      <c r="J48" s="8"/>
      <c r="K48" s="8"/>
      <c r="L48" s="8"/>
      <c r="M48" s="8"/>
      <c r="N48" s="19"/>
      <c r="O48" s="22"/>
      <c r="P48" s="20"/>
      <c r="Q48" s="23"/>
      <c r="R48" s="8"/>
      <c r="S48" s="8"/>
      <c r="T48" s="22"/>
      <c r="U48" s="23"/>
      <c r="V48" s="8"/>
      <c r="W48" s="8"/>
      <c r="X48" s="22"/>
      <c r="Y48" s="22"/>
      <c r="Z48" s="8"/>
      <c r="AA48" s="8"/>
      <c r="AB48" s="22"/>
      <c r="AC48" s="22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>
      <c r="A49" s="8"/>
      <c r="B49" t="s">
        <v>0</v>
      </c>
      <c r="C49" s="13" t="s">
        <v>2</v>
      </c>
      <c r="D49" s="21" t="s">
        <v>125</v>
      </c>
      <c r="E49" s="20"/>
      <c r="F49" t="s">
        <v>123</v>
      </c>
      <c r="G49" s="8" t="s">
        <v>155</v>
      </c>
      <c r="H49" s="21" t="s">
        <v>125</v>
      </c>
      <c r="I49" s="8"/>
      <c r="J49" s="8"/>
      <c r="K49" s="8"/>
      <c r="L49" s="8"/>
      <c r="M49" s="8"/>
      <c r="N49" s="19"/>
      <c r="O49" s="22"/>
      <c r="P49" s="20"/>
      <c r="Q49" s="23"/>
      <c r="R49" s="8"/>
      <c r="S49" s="8"/>
      <c r="T49" s="22"/>
      <c r="U49" s="23"/>
      <c r="V49" s="8"/>
      <c r="W49" s="8"/>
      <c r="X49" s="22"/>
      <c r="Y49" s="22"/>
      <c r="Z49" s="8"/>
      <c r="AA49" s="8"/>
      <c r="AB49" s="22"/>
      <c r="AC49" s="22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>
      <c r="A50" s="8"/>
      <c r="B50" s="8"/>
      <c r="C50" s="8"/>
      <c r="D50" s="21"/>
      <c r="E50" s="20"/>
      <c r="G50" s="20"/>
      <c r="H50" s="21"/>
      <c r="I50" s="8"/>
      <c r="J50" s="8"/>
      <c r="K50" s="8"/>
      <c r="L50" s="8"/>
      <c r="M50" s="8"/>
      <c r="N50" s="19"/>
      <c r="O50" s="22"/>
      <c r="P50" s="20"/>
      <c r="Q50" s="23"/>
      <c r="R50" s="8"/>
      <c r="S50" s="8"/>
      <c r="T50" s="22"/>
      <c r="U50" s="23"/>
      <c r="V50" s="8"/>
      <c r="W50" s="8"/>
      <c r="X50" s="22"/>
      <c r="Y50" s="22"/>
      <c r="Z50" s="8"/>
      <c r="AA50" s="8"/>
      <c r="AB50" s="22"/>
      <c r="AC50" s="22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>
      <c r="A51" s="15" t="s">
        <v>5</v>
      </c>
      <c r="B51" s="6">
        <v>175485.26117421867</v>
      </c>
      <c r="C51" s="13">
        <v>61664.234400000001</v>
      </c>
      <c r="D51" s="22">
        <f>C51/B51</f>
        <v>0.3513926696030662</v>
      </c>
      <c r="E51" s="20"/>
      <c r="F51" s="15">
        <v>100489</v>
      </c>
      <c r="G51" s="24">
        <f>F51/B51</f>
        <v>0.57263498556859593</v>
      </c>
      <c r="H51" s="24">
        <v>0.3513926696030662</v>
      </c>
      <c r="I51" s="8"/>
      <c r="J51" s="8"/>
      <c r="K51" s="8"/>
      <c r="L51" s="8"/>
      <c r="M51" s="8"/>
      <c r="N51" s="19"/>
      <c r="O51" s="22"/>
      <c r="P51" s="20"/>
      <c r="Q51" s="23"/>
      <c r="R51" s="8"/>
      <c r="S51" s="8"/>
      <c r="T51" s="22"/>
      <c r="U51" s="23"/>
      <c r="V51" s="8"/>
      <c r="W51" s="8"/>
      <c r="X51" s="22"/>
      <c r="Y51" s="22"/>
      <c r="Z51" s="8"/>
      <c r="AA51" s="8"/>
      <c r="AB51" s="22"/>
      <c r="AC51" s="22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>
      <c r="A52" s="15" t="s">
        <v>8</v>
      </c>
      <c r="B52" s="6">
        <v>65150.77992500001</v>
      </c>
      <c r="C52" s="13">
        <v>42977.260799999996</v>
      </c>
      <c r="D52" s="22">
        <f t="shared" ref="D52:D62" si="3">C52/B52</f>
        <v>0.65965842388186868</v>
      </c>
      <c r="E52" s="20"/>
      <c r="F52" s="16">
        <v>40076</v>
      </c>
      <c r="G52" s="24">
        <f t="shared" ref="G52:G62" si="4">F52/B52</f>
        <v>0.61512694162885717</v>
      </c>
      <c r="H52" s="24">
        <v>0.65965842388186868</v>
      </c>
      <c r="I52" s="8"/>
      <c r="J52" s="8"/>
      <c r="K52" s="8"/>
      <c r="L52" s="8"/>
      <c r="M52" s="8"/>
      <c r="N52" s="19"/>
      <c r="O52" s="22"/>
      <c r="P52" s="20"/>
      <c r="Q52" s="23"/>
      <c r="R52" s="8"/>
      <c r="S52" s="8"/>
      <c r="T52" s="22"/>
      <c r="U52" s="23"/>
      <c r="V52" s="8"/>
      <c r="W52" s="8"/>
      <c r="X52" s="22"/>
      <c r="Y52" s="22"/>
      <c r="Z52" s="8"/>
      <c r="AA52" s="8"/>
      <c r="AB52" s="22"/>
      <c r="AC52" s="22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 s="14" customFormat="1">
      <c r="A53" s="15" t="s">
        <v>9</v>
      </c>
      <c r="B53" s="6">
        <v>170153.44172656248</v>
      </c>
      <c r="C53" s="13">
        <v>74954.167999999991</v>
      </c>
      <c r="D53" s="22">
        <f t="shared" si="3"/>
        <v>0.44050926763181053</v>
      </c>
      <c r="E53" s="20"/>
      <c r="F53" s="16">
        <v>93492</v>
      </c>
      <c r="G53" s="24">
        <f t="shared" si="4"/>
        <v>0.5494570021700893</v>
      </c>
      <c r="H53" s="24">
        <v>0.44050926763181053</v>
      </c>
      <c r="I53" s="8"/>
      <c r="J53" s="8"/>
      <c r="K53" s="8"/>
      <c r="L53" s="8"/>
      <c r="M53" s="8"/>
      <c r="N53" s="19"/>
      <c r="O53" s="22"/>
      <c r="P53" s="20"/>
      <c r="Q53" s="23"/>
      <c r="R53" s="8"/>
      <c r="S53" s="8"/>
      <c r="T53" s="22"/>
      <c r="U53" s="23"/>
      <c r="V53" s="8"/>
      <c r="W53" s="8"/>
      <c r="X53" s="22"/>
      <c r="Y53" s="22"/>
      <c r="Z53" s="8"/>
      <c r="AA53" s="8"/>
      <c r="AB53" s="22"/>
      <c r="AC53" s="22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 s="14" customFormat="1">
      <c r="A54" s="15" t="s">
        <v>13</v>
      </c>
      <c r="B54" s="6">
        <v>86129.496337500008</v>
      </c>
      <c r="C54" s="13">
        <v>47862.069600000003</v>
      </c>
      <c r="D54" s="22">
        <f t="shared" si="3"/>
        <v>0.55569893747493437</v>
      </c>
      <c r="E54" s="20"/>
      <c r="F54" s="16">
        <v>54533</v>
      </c>
      <c r="G54" s="24">
        <f t="shared" si="4"/>
        <v>0.63315127010973615</v>
      </c>
      <c r="H54" s="24">
        <v>0.55569893747493437</v>
      </c>
      <c r="I54" s="8"/>
      <c r="J54" s="8"/>
      <c r="K54" s="8"/>
      <c r="L54" s="8"/>
      <c r="M54" s="8"/>
      <c r="N54" s="19"/>
      <c r="O54" s="22"/>
      <c r="P54" s="20"/>
      <c r="Q54" s="23"/>
      <c r="R54" s="8"/>
      <c r="S54" s="8"/>
      <c r="T54" s="22"/>
      <c r="U54" s="23"/>
      <c r="V54" s="8"/>
      <c r="W54" s="8"/>
      <c r="X54" s="22"/>
      <c r="Y54" s="22"/>
      <c r="Z54" s="8"/>
      <c r="AA54" s="8"/>
      <c r="AB54" s="22"/>
      <c r="AC54" s="22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s="14" customFormat="1">
      <c r="A55" s="15" t="s">
        <v>17</v>
      </c>
      <c r="B55" s="6">
        <v>85140.526546093737</v>
      </c>
      <c r="C55" s="13">
        <v>28646.569599999999</v>
      </c>
      <c r="D55" s="22">
        <f t="shared" si="3"/>
        <v>0.33646220856399328</v>
      </c>
      <c r="E55" s="20"/>
      <c r="F55" s="16">
        <v>50419</v>
      </c>
      <c r="G55" s="24">
        <f t="shared" si="4"/>
        <v>0.59218567285585144</v>
      </c>
      <c r="H55" s="24">
        <v>0.33646220856399328</v>
      </c>
      <c r="I55" s="8"/>
      <c r="J55" s="8"/>
      <c r="K55" s="8"/>
      <c r="L55" s="8"/>
      <c r="M55" s="8"/>
      <c r="N55" s="19"/>
      <c r="O55" s="22"/>
      <c r="P55" s="20"/>
      <c r="Q55" s="23"/>
      <c r="R55" s="8"/>
      <c r="S55" s="8"/>
      <c r="T55" s="22"/>
      <c r="U55" s="23"/>
      <c r="V55" s="8"/>
      <c r="W55" s="8"/>
      <c r="X55" s="22"/>
      <c r="Y55" s="22"/>
      <c r="Z55" s="8"/>
      <c r="AA55" s="8"/>
      <c r="AB55" s="22"/>
      <c r="AC55" s="22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>
      <c r="A56" s="15" t="s">
        <v>19</v>
      </c>
      <c r="B56" s="6">
        <v>176465.0029828125</v>
      </c>
      <c r="C56" s="13">
        <v>79439.167268749996</v>
      </c>
      <c r="D56" s="22">
        <f t="shared" si="3"/>
        <v>0.45016952894896267</v>
      </c>
      <c r="E56" s="20"/>
      <c r="F56" s="16">
        <v>93624</v>
      </c>
      <c r="G56" s="24">
        <f t="shared" si="4"/>
        <v>0.53055279187068538</v>
      </c>
      <c r="H56" s="24">
        <v>0.45016952894896267</v>
      </c>
      <c r="I56" s="8"/>
      <c r="J56" s="8"/>
      <c r="K56" s="8"/>
      <c r="L56" s="8"/>
      <c r="M56" s="8"/>
      <c r="N56" s="19"/>
      <c r="O56" s="22"/>
      <c r="P56" s="20"/>
      <c r="Q56" s="23"/>
      <c r="R56" s="8"/>
      <c r="S56" s="8"/>
      <c r="T56" s="22"/>
      <c r="U56" s="23"/>
      <c r="V56" s="8"/>
      <c r="W56" s="8"/>
      <c r="X56" s="22"/>
      <c r="Y56" s="22"/>
      <c r="Z56" s="8"/>
      <c r="AA56" s="8"/>
      <c r="AB56" s="22"/>
      <c r="AC56" s="22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>
      <c r="A57" s="15" t="s">
        <v>20</v>
      </c>
      <c r="B57" s="6">
        <v>47646.278071875</v>
      </c>
      <c r="C57" s="13">
        <v>24335.292450000001</v>
      </c>
      <c r="D57" s="22">
        <f t="shared" si="3"/>
        <v>0.51074907494956712</v>
      </c>
      <c r="E57" s="20"/>
      <c r="F57" s="16">
        <v>28991</v>
      </c>
      <c r="G57" s="24">
        <f t="shared" si="4"/>
        <v>0.6084630567841357</v>
      </c>
      <c r="H57" s="24">
        <v>0.51074907494956712</v>
      </c>
      <c r="I57" s="8"/>
      <c r="J57" s="8"/>
      <c r="K57" s="8"/>
      <c r="L57" s="8"/>
      <c r="M57" s="8"/>
      <c r="N57" s="19"/>
      <c r="O57" s="22"/>
      <c r="P57" s="20"/>
      <c r="Q57" s="23"/>
      <c r="R57" s="8"/>
      <c r="S57" s="8"/>
      <c r="T57" s="22"/>
      <c r="U57" s="23"/>
      <c r="V57" s="8"/>
      <c r="W57" s="8"/>
      <c r="X57" s="22"/>
      <c r="Y57" s="22"/>
      <c r="Z57" s="8"/>
      <c r="AA57" s="8"/>
      <c r="AB57" s="22"/>
      <c r="AC57" s="22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>
      <c r="A58" s="15" t="s">
        <v>21</v>
      </c>
      <c r="B58" s="6">
        <v>139468.2943375</v>
      </c>
      <c r="C58" s="13">
        <v>66805.902485937491</v>
      </c>
      <c r="D58" s="22">
        <f t="shared" si="3"/>
        <v>0.47900422675474585</v>
      </c>
      <c r="E58" s="20"/>
      <c r="F58" s="16">
        <v>82729</v>
      </c>
      <c r="G58" s="24">
        <f t="shared" si="4"/>
        <v>0.59317424360122806</v>
      </c>
      <c r="H58" s="24">
        <v>0.47900422675474585</v>
      </c>
      <c r="I58" s="8"/>
      <c r="J58" s="8"/>
      <c r="K58" s="8"/>
      <c r="L58" s="8"/>
      <c r="M58" s="8"/>
      <c r="N58" s="19"/>
      <c r="O58" s="22"/>
      <c r="P58" s="20"/>
      <c r="Q58" s="23"/>
      <c r="R58" s="8"/>
      <c r="S58" s="8"/>
      <c r="T58" s="22"/>
      <c r="U58" s="23"/>
      <c r="V58" s="8"/>
      <c r="W58" s="8"/>
      <c r="X58" s="22"/>
      <c r="Y58" s="22"/>
      <c r="Z58" s="8"/>
      <c r="AA58" s="8"/>
      <c r="AB58" s="22"/>
      <c r="AC58" s="22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>
      <c r="A59" s="15" t="s">
        <v>25</v>
      </c>
      <c r="B59" s="6">
        <v>167418.16819140624</v>
      </c>
      <c r="C59" s="13">
        <v>88422.077724999996</v>
      </c>
      <c r="D59" s="22">
        <f t="shared" si="3"/>
        <v>0.52815102853059892</v>
      </c>
      <c r="E59" s="20"/>
      <c r="F59" s="16">
        <v>86385</v>
      </c>
      <c r="G59" s="24">
        <f t="shared" si="4"/>
        <v>0.51598342601167124</v>
      </c>
      <c r="H59" s="24">
        <v>0.52815102853059892</v>
      </c>
      <c r="I59" s="8"/>
      <c r="J59" s="8"/>
      <c r="K59" s="8"/>
      <c r="L59" s="8"/>
      <c r="M59" s="8"/>
      <c r="N59" s="19"/>
      <c r="O59" s="22"/>
      <c r="P59" s="20"/>
      <c r="Q59" s="23"/>
      <c r="R59" s="8"/>
      <c r="S59" s="8"/>
      <c r="T59" s="22"/>
      <c r="U59" s="23"/>
      <c r="V59" s="8"/>
      <c r="W59" s="8"/>
      <c r="X59" s="22"/>
      <c r="Y59" s="22"/>
      <c r="Z59" s="8"/>
      <c r="AA59" s="8"/>
      <c r="AB59" s="22"/>
      <c r="AC59" s="22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45">
      <c r="A60" s="15" t="s">
        <v>26</v>
      </c>
      <c r="B60" s="6">
        <v>122316.85998124999</v>
      </c>
      <c r="C60" s="13">
        <v>60361.950225000001</v>
      </c>
      <c r="D60" s="22">
        <f t="shared" si="3"/>
        <v>0.49348838937046713</v>
      </c>
      <c r="E60" s="8"/>
      <c r="F60" s="16">
        <v>76541</v>
      </c>
      <c r="G60" s="24">
        <f t="shared" si="4"/>
        <v>0.62576001388306568</v>
      </c>
      <c r="H60" s="24">
        <v>0.49348838937046713</v>
      </c>
      <c r="I60" s="8"/>
      <c r="J60" s="8"/>
      <c r="K60" s="8"/>
      <c r="L60" s="8"/>
      <c r="M60" s="8"/>
      <c r="N60" s="8"/>
      <c r="O60" s="8"/>
      <c r="P60" s="8"/>
      <c r="Q60" s="23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45">
      <c r="A61" s="15" t="s">
        <v>27</v>
      </c>
      <c r="B61" s="6">
        <v>185694.9734640625</v>
      </c>
      <c r="C61" s="13">
        <v>89679.795599999998</v>
      </c>
      <c r="D61" s="22">
        <f t="shared" si="3"/>
        <v>0.4829414276922025</v>
      </c>
      <c r="E61" s="8"/>
      <c r="F61" s="16">
        <v>105467</v>
      </c>
      <c r="G61" s="24">
        <f t="shared" si="4"/>
        <v>0.56795829220660621</v>
      </c>
      <c r="H61" s="24">
        <v>0.4829414276922025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>
      <c r="A62" s="15" t="s">
        <v>28</v>
      </c>
      <c r="B62" s="6">
        <v>108122.65882617187</v>
      </c>
      <c r="C62" s="13">
        <v>56691.787435937498</v>
      </c>
      <c r="D62" s="22">
        <f t="shared" si="3"/>
        <v>0.52432846224287299</v>
      </c>
      <c r="E62" s="8"/>
      <c r="F62" s="16">
        <v>67673</v>
      </c>
      <c r="G62" s="24">
        <f t="shared" si="4"/>
        <v>0.62589100873663739</v>
      </c>
      <c r="H62" s="24">
        <v>0.52432846224287299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>
      <c r="A66" s="8"/>
      <c r="B66" s="8"/>
      <c r="C66" s="8"/>
      <c r="D66" s="22"/>
      <c r="E66" s="8"/>
      <c r="F66" s="8"/>
      <c r="G66" s="23"/>
      <c r="H66" s="23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>
      <c r="A67" s="8"/>
      <c r="B67" s="8"/>
      <c r="C67" s="8"/>
      <c r="D67" s="22"/>
      <c r="E67" s="8"/>
      <c r="F67" s="8"/>
      <c r="G67" s="23"/>
      <c r="H67" s="23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>
      <c r="A68" s="8"/>
      <c r="B68" s="8"/>
      <c r="C68" s="8"/>
      <c r="D68" s="22"/>
      <c r="E68" s="8"/>
      <c r="F68" s="8"/>
      <c r="G68" s="23"/>
      <c r="H68" s="23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>
      <c r="A69" s="8"/>
      <c r="B69" s="8"/>
      <c r="C69" s="8"/>
      <c r="D69" s="22"/>
      <c r="E69" s="8"/>
      <c r="F69" s="8"/>
      <c r="G69" s="23"/>
      <c r="H69" s="23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22"/>
      <c r="AC69" s="23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>
      <c r="A70" s="8"/>
      <c r="B70" s="8"/>
      <c r="C70" s="8"/>
      <c r="D70" s="22"/>
      <c r="E70" s="8"/>
      <c r="F70" s="8"/>
      <c r="G70" s="23"/>
      <c r="H70" s="23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22"/>
      <c r="W70" s="22"/>
      <c r="X70" s="8"/>
      <c r="Y70" s="8"/>
      <c r="Z70" s="8"/>
      <c r="AA70" s="8"/>
      <c r="AB70" s="22"/>
      <c r="AC70" s="23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>
      <c r="A71" s="8"/>
      <c r="B71" s="8"/>
      <c r="C71" s="8"/>
      <c r="D71" s="22"/>
      <c r="E71" s="8"/>
      <c r="F71" s="8"/>
      <c r="G71" s="23"/>
      <c r="H71" s="23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22"/>
      <c r="W71" s="22"/>
      <c r="X71" s="8"/>
      <c r="Y71" s="8"/>
      <c r="Z71" s="8"/>
      <c r="AA71" s="8"/>
      <c r="AB71" s="22"/>
      <c r="AC71" s="23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>
      <c r="A72" s="8"/>
      <c r="B72" s="8"/>
      <c r="C72" s="8"/>
      <c r="D72" s="22"/>
      <c r="E72" s="8"/>
      <c r="F72" s="8"/>
      <c r="G72" s="23"/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22"/>
      <c r="W72" s="22"/>
      <c r="X72" s="8"/>
      <c r="Y72" s="8"/>
      <c r="Z72" s="8"/>
      <c r="AA72" s="8"/>
      <c r="AB72" s="22"/>
      <c r="AC72" s="23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>
      <c r="A73" s="8"/>
      <c r="B73" s="8"/>
      <c r="C73" s="8"/>
      <c r="D73" s="22"/>
      <c r="E73" s="8"/>
      <c r="F73" s="8"/>
      <c r="G73" s="23"/>
      <c r="H73" s="23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22"/>
      <c r="W73" s="22"/>
      <c r="X73" s="8"/>
      <c r="Y73" s="8"/>
      <c r="Z73" s="8"/>
      <c r="AA73" s="8"/>
      <c r="AB73" s="22"/>
      <c r="AC73" s="23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>
      <c r="A74" s="8"/>
      <c r="B74" s="8"/>
      <c r="C74" s="8"/>
      <c r="D74" s="22"/>
      <c r="E74" s="8"/>
      <c r="F74" s="8"/>
      <c r="G74" s="23"/>
      <c r="H74" s="23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2"/>
      <c r="W74" s="22"/>
      <c r="X74" s="8"/>
      <c r="Y74" s="8"/>
      <c r="Z74" s="8"/>
      <c r="AA74" s="8"/>
      <c r="AB74" s="22"/>
      <c r="AC74" s="23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>
      <c r="A75" s="8"/>
      <c r="B75" s="8"/>
      <c r="C75" s="8"/>
      <c r="D75" s="22"/>
      <c r="E75" s="8"/>
      <c r="F75" s="8"/>
      <c r="G75" s="23"/>
      <c r="H75" s="23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22"/>
      <c r="W75" s="22"/>
      <c r="X75" s="8"/>
      <c r="Y75" s="8"/>
      <c r="Z75" s="8"/>
      <c r="AA75" s="8"/>
      <c r="AB75" s="22"/>
      <c r="AC75" s="23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>
      <c r="A76" s="8"/>
      <c r="B76" s="8"/>
      <c r="C76" s="8"/>
      <c r="D76" s="22"/>
      <c r="E76" s="8"/>
      <c r="F76" s="8"/>
      <c r="G76" s="23"/>
      <c r="H76" s="23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22"/>
      <c r="W76" s="22"/>
      <c r="X76" s="8"/>
      <c r="Y76" s="8"/>
      <c r="Z76" s="8"/>
      <c r="AA76" s="8"/>
      <c r="AB76" s="22"/>
      <c r="AC76" s="23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22"/>
      <c r="W77" s="22"/>
      <c r="X77" s="8"/>
      <c r="Y77" s="8"/>
      <c r="Z77" s="8"/>
      <c r="AA77" s="8"/>
      <c r="AB77" s="22"/>
      <c r="AC77" s="23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1: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22"/>
      <c r="W78" s="22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1: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1:45">
      <c r="A82" s="8"/>
      <c r="B82" s="8"/>
      <c r="C82" s="8"/>
      <c r="D82" s="8"/>
      <c r="E82" s="8"/>
      <c r="F82" s="8"/>
      <c r="G82" s="5">
        <v>0.57263498556859593</v>
      </c>
      <c r="H82" s="5">
        <v>0.3513926696030662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1:45">
      <c r="A83" s="8"/>
      <c r="B83" s="8"/>
      <c r="C83" s="8"/>
      <c r="D83" s="8"/>
      <c r="E83" s="8"/>
      <c r="F83" s="8"/>
      <c r="G83" s="5">
        <v>0.61512694162885717</v>
      </c>
      <c r="H83" s="5">
        <v>0.65965842388186868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1:45">
      <c r="A84" s="8"/>
      <c r="B84" s="8"/>
      <c r="C84" s="8"/>
      <c r="D84" s="8"/>
      <c r="E84" s="8"/>
      <c r="F84" s="8"/>
      <c r="G84" s="5">
        <v>0.5494570021700893</v>
      </c>
      <c r="H84" s="5">
        <v>0.44050926763181053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>
      <c r="A85" s="8"/>
      <c r="B85" s="8"/>
      <c r="C85" s="8"/>
      <c r="D85" s="8"/>
      <c r="E85" s="8"/>
      <c r="F85" s="8"/>
      <c r="G85" s="5">
        <v>0.63315127010973615</v>
      </c>
      <c r="H85" s="5">
        <v>0.55569893747493437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>
      <c r="A86" s="8"/>
      <c r="B86" s="8"/>
      <c r="C86" s="8"/>
      <c r="D86" s="8"/>
      <c r="E86" s="8"/>
      <c r="F86" s="8"/>
      <c r="G86" s="5">
        <v>0.66148600472109365</v>
      </c>
      <c r="H86" s="5">
        <v>0.42517819945645041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22"/>
      <c r="AC86" s="22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>
      <c r="A87" s="8"/>
      <c r="B87" s="8"/>
      <c r="C87" s="8"/>
      <c r="D87" s="8"/>
      <c r="E87" s="8"/>
      <c r="F87" s="8"/>
      <c r="G87" s="5">
        <v>0.53055279187068538</v>
      </c>
      <c r="H87" s="5">
        <v>0.45016952894896267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22"/>
      <c r="AC87" s="22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>
      <c r="A88" s="8"/>
      <c r="B88" s="8"/>
      <c r="C88" s="8"/>
      <c r="D88" s="8"/>
      <c r="E88" s="8"/>
      <c r="F88" s="8"/>
      <c r="G88" s="5">
        <v>0.6084630567841357</v>
      </c>
      <c r="H88" s="5">
        <v>0.51074907494956712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22"/>
      <c r="AC88" s="22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>
      <c r="A89" s="8"/>
      <c r="B89" s="8"/>
      <c r="C89" s="8"/>
      <c r="D89" s="8"/>
      <c r="E89" s="8"/>
      <c r="F89" s="8"/>
      <c r="G89" s="5">
        <v>0.59317424360122806</v>
      </c>
      <c r="H89" s="5">
        <v>0.47900422675474585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22"/>
      <c r="AC89" s="22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>
      <c r="A90" s="8"/>
      <c r="B90" s="8"/>
      <c r="C90" s="8"/>
      <c r="D90" s="8"/>
      <c r="E90" s="8"/>
      <c r="F90" s="8"/>
      <c r="G90" s="5">
        <v>0.68679839988076918</v>
      </c>
      <c r="H90" s="5">
        <v>0.38732368745481616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22"/>
      <c r="AC90" s="22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>
      <c r="A91" s="8"/>
      <c r="B91" s="8"/>
      <c r="C91" s="8"/>
      <c r="D91" s="8"/>
      <c r="E91" s="8"/>
      <c r="F91" s="8"/>
      <c r="G91" s="5">
        <v>0.62576001388306568</v>
      </c>
      <c r="H91" s="5">
        <v>0.49348838937046713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22"/>
      <c r="AC91" s="22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>
      <c r="A92" s="8"/>
      <c r="B92" s="8"/>
      <c r="C92" s="8"/>
      <c r="D92" s="8"/>
      <c r="E92" s="8"/>
      <c r="F92" s="8"/>
      <c r="G92" s="5">
        <v>0.56795829220660621</v>
      </c>
      <c r="H92" s="5">
        <v>0.4829414276922025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22"/>
      <c r="AC92" s="22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1: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22"/>
      <c r="AC93" s="22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1: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22"/>
      <c r="AC94" s="22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1: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1: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1: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pans="1: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1: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1: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1: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22"/>
      <c r="AC102" s="22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1: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22"/>
      <c r="AC103" s="22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22"/>
      <c r="AC104" s="22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22"/>
      <c r="AC105" s="22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22"/>
      <c r="AC106" s="22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1: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22"/>
      <c r="AC107" s="22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pans="1: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22"/>
      <c r="AC108" s="22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pans="1: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22"/>
      <c r="AC109" s="22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pans="1: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22"/>
      <c r="AC110" s="22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1: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pans="1: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1: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1: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1: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22"/>
      <c r="AC115" s="22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1: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22"/>
      <c r="AC116" s="22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22"/>
      <c r="AC117" s="22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22"/>
      <c r="AC118" s="22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22"/>
      <c r="AC119" s="22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22"/>
      <c r="AC120" s="22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1: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22"/>
      <c r="AC121" s="22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22"/>
      <c r="AC122" s="22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22"/>
      <c r="AC123" s="22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1: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22"/>
      <c r="AC124" s="22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1: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22"/>
      <c r="AC125" s="22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pans="1: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22"/>
      <c r="AC126" s="22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pans="1: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pans="1: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pans="1: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1: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1: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1: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pans="1: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22"/>
      <c r="AC133" s="22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pans="1: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22"/>
      <c r="AC134" s="22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pans="1: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22"/>
      <c r="AC135" s="22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pans="1: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22"/>
      <c r="AC136" s="22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pans="1: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22"/>
      <c r="AC137" s="22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pans="1: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22"/>
      <c r="AC138" s="22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pans="1: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22"/>
      <c r="AC139" s="22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pans="1: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22"/>
      <c r="AC140" s="22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pans="1: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22"/>
      <c r="AC141" s="22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pans="1: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22"/>
      <c r="AC142" s="22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pans="1: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22"/>
      <c r="AC143" s="22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pans="1: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22"/>
      <c r="AC144" s="22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pans="1: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pans="1: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pans="1: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pans="1: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pans="1: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pans="1: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pans="1: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pans="1: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pans="1: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pans="1: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pans="1: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pans="1: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pans="1: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pans="1: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pans="1: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pans="1: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pans="1: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pans="1: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pans="1: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pans="1: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B13C-CFA2-5448-81C4-246A10E04276}">
  <dimension ref="B4:T156"/>
  <sheetViews>
    <sheetView workbookViewId="0">
      <selection activeCell="T75" sqref="T75"/>
    </sheetView>
  </sheetViews>
  <sheetFormatPr baseColWidth="10" defaultRowHeight="16"/>
  <sheetData>
    <row r="4" spans="14:15">
      <c r="N4" t="s">
        <v>7</v>
      </c>
      <c r="O4" t="s">
        <v>123</v>
      </c>
    </row>
    <row r="5" spans="14:15">
      <c r="N5" t="s">
        <v>5</v>
      </c>
      <c r="O5">
        <v>100489</v>
      </c>
    </row>
    <row r="6" spans="14:15">
      <c r="N6" s="14" t="s">
        <v>6</v>
      </c>
      <c r="O6" s="17">
        <v>91258</v>
      </c>
    </row>
    <row r="7" spans="14:15">
      <c r="N7" t="s">
        <v>8</v>
      </c>
      <c r="O7" s="12">
        <v>40076</v>
      </c>
    </row>
    <row r="8" spans="14:15">
      <c r="N8" t="s">
        <v>9</v>
      </c>
      <c r="O8" s="12">
        <v>93492</v>
      </c>
    </row>
    <row r="9" spans="14:15">
      <c r="N9" s="14" t="s">
        <v>10</v>
      </c>
      <c r="O9" s="17">
        <v>87751</v>
      </c>
    </row>
    <row r="10" spans="14:15">
      <c r="N10" s="14" t="s">
        <v>11</v>
      </c>
      <c r="O10" s="17">
        <v>83131</v>
      </c>
    </row>
    <row r="11" spans="14:15">
      <c r="N11" t="s">
        <v>13</v>
      </c>
      <c r="O11" s="12">
        <v>54533</v>
      </c>
    </row>
    <row r="12" spans="14:15">
      <c r="N12" s="14" t="s">
        <v>14</v>
      </c>
      <c r="O12" s="17">
        <v>100520</v>
      </c>
    </row>
    <row r="13" spans="14:15">
      <c r="N13" s="14" t="s">
        <v>15</v>
      </c>
      <c r="O13" s="17">
        <v>56800</v>
      </c>
    </row>
    <row r="14" spans="14:15">
      <c r="N14" s="14" t="s">
        <v>16</v>
      </c>
      <c r="O14" s="17">
        <v>91777</v>
      </c>
    </row>
    <row r="15" spans="14:15">
      <c r="N15" t="s">
        <v>17</v>
      </c>
      <c r="O15" s="12">
        <v>50419</v>
      </c>
    </row>
    <row r="16" spans="14:15">
      <c r="N16" t="s">
        <v>19</v>
      </c>
      <c r="O16" s="12">
        <v>93624</v>
      </c>
    </row>
    <row r="17" spans="14:15">
      <c r="N17" t="s">
        <v>20</v>
      </c>
      <c r="O17" s="12">
        <v>28991</v>
      </c>
    </row>
    <row r="18" spans="14:15">
      <c r="N18" t="s">
        <v>21</v>
      </c>
      <c r="O18" s="12">
        <v>82729</v>
      </c>
    </row>
    <row r="19" spans="14:15">
      <c r="N19" s="14" t="s">
        <v>22</v>
      </c>
      <c r="O19" s="17">
        <v>94738</v>
      </c>
    </row>
    <row r="20" spans="14:15">
      <c r="N20" s="14" t="s">
        <v>23</v>
      </c>
      <c r="O20" s="17">
        <v>60380</v>
      </c>
    </row>
    <row r="21" spans="14:15">
      <c r="N21" s="14" t="s">
        <v>24</v>
      </c>
      <c r="O21" s="17">
        <v>89650</v>
      </c>
    </row>
    <row r="22" spans="14:15">
      <c r="N22" t="s">
        <v>25</v>
      </c>
      <c r="O22" s="12">
        <v>86385</v>
      </c>
    </row>
    <row r="23" spans="14:15">
      <c r="N23" t="s">
        <v>26</v>
      </c>
      <c r="O23" s="12">
        <v>76541</v>
      </c>
    </row>
    <row r="24" spans="14:15">
      <c r="N24" t="s">
        <v>27</v>
      </c>
      <c r="O24" s="12">
        <v>105467</v>
      </c>
    </row>
    <row r="25" spans="14:15">
      <c r="N25" t="s">
        <v>28</v>
      </c>
      <c r="O25" s="12">
        <v>67673</v>
      </c>
    </row>
    <row r="35" spans="2:11">
      <c r="B35" t="s">
        <v>7</v>
      </c>
      <c r="C35" t="s">
        <v>0</v>
      </c>
      <c r="D35" s="13" t="s">
        <v>1</v>
      </c>
      <c r="E35" s="13" t="s">
        <v>2</v>
      </c>
      <c r="F35" s="13" t="s">
        <v>3</v>
      </c>
      <c r="G35" s="13" t="s">
        <v>4</v>
      </c>
      <c r="H35" t="s">
        <v>29</v>
      </c>
      <c r="I35" t="s">
        <v>30</v>
      </c>
    </row>
    <row r="37" spans="2:11">
      <c r="B37" s="14" t="s">
        <v>6</v>
      </c>
      <c r="C37" s="6">
        <v>144812.851</v>
      </c>
      <c r="D37" s="13">
        <v>5628.9518500000004</v>
      </c>
      <c r="E37" s="13">
        <v>69362.128049999999</v>
      </c>
      <c r="F37" s="13">
        <v>69539.039074999993</v>
      </c>
      <c r="G37" s="13">
        <v>282.73202500000002</v>
      </c>
      <c r="H37" s="14">
        <v>0.33</v>
      </c>
      <c r="I37">
        <v>3.52</v>
      </c>
    </row>
    <row r="38" spans="2:11">
      <c r="B38" s="14" t="s">
        <v>10</v>
      </c>
      <c r="C38" s="6">
        <v>135025.40487382808</v>
      </c>
      <c r="D38" s="13">
        <v>613.33661249999989</v>
      </c>
      <c r="E38" s="13">
        <v>49877.515099999997</v>
      </c>
      <c r="F38" s="13">
        <v>84446.347039062501</v>
      </c>
      <c r="G38" s="13">
        <v>88.206122265624998</v>
      </c>
      <c r="H38" s="14">
        <v>0.32</v>
      </c>
      <c r="I38">
        <v>3.59</v>
      </c>
      <c r="K38" s="14"/>
    </row>
    <row r="39" spans="2:11">
      <c r="B39" s="14" t="s">
        <v>11</v>
      </c>
      <c r="C39" s="6">
        <v>128350.80710273437</v>
      </c>
      <c r="D39" s="13">
        <v>1699.5843499999999</v>
      </c>
      <c r="E39" s="13">
        <v>63727.882799999999</v>
      </c>
      <c r="F39" s="13">
        <v>62883.483200000002</v>
      </c>
      <c r="G39" s="13">
        <v>39.856752734375</v>
      </c>
      <c r="H39" s="14">
        <v>0.3</v>
      </c>
      <c r="I39">
        <v>3.63</v>
      </c>
      <c r="K39" s="15"/>
    </row>
    <row r="40" spans="2:11">
      <c r="B40" s="14" t="s">
        <v>14</v>
      </c>
      <c r="C40" s="6">
        <v>151960.8869765625</v>
      </c>
      <c r="D40" s="13">
        <v>3632.4711874999998</v>
      </c>
      <c r="E40" s="13">
        <v>64610.456312500006</v>
      </c>
      <c r="F40" s="13">
        <v>83596.370599999995</v>
      </c>
      <c r="G40" s="13">
        <v>121.58887656249999</v>
      </c>
      <c r="H40" s="14">
        <v>0.27</v>
      </c>
      <c r="I40">
        <v>3.7</v>
      </c>
    </row>
    <row r="41" spans="2:11">
      <c r="B41" s="14" t="s">
        <v>15</v>
      </c>
      <c r="C41" s="6">
        <v>86784.145857031253</v>
      </c>
      <c r="D41" s="13">
        <v>7327.6995382812502</v>
      </c>
      <c r="E41" s="13">
        <v>49123.766250000001</v>
      </c>
      <c r="F41" s="13">
        <v>30206.686474999999</v>
      </c>
      <c r="G41" s="13">
        <v>125.99359375000002</v>
      </c>
      <c r="H41" s="14">
        <v>0.33</v>
      </c>
      <c r="I41">
        <v>3.47</v>
      </c>
    </row>
    <row r="42" spans="2:11">
      <c r="B42" s="14" t="s">
        <v>16</v>
      </c>
      <c r="C42" s="6">
        <v>145807.6150625</v>
      </c>
      <c r="D42" s="13">
        <v>2042.6261734375</v>
      </c>
      <c r="E42" s="13">
        <v>60612.605599999995</v>
      </c>
      <c r="F42" s="13">
        <v>83033.673200000005</v>
      </c>
      <c r="G42" s="13">
        <v>118.7100890625</v>
      </c>
      <c r="H42" s="14">
        <v>0.33</v>
      </c>
      <c r="I42">
        <v>3.53</v>
      </c>
    </row>
    <row r="43" spans="2:11">
      <c r="B43" s="14" t="s">
        <v>22</v>
      </c>
      <c r="C43" s="6">
        <v>137941.49784921875</v>
      </c>
      <c r="D43" s="13">
        <v>1161.587934375</v>
      </c>
      <c r="E43" s="13">
        <v>53428.009599999998</v>
      </c>
      <c r="F43" s="13">
        <v>83265.283599999995</v>
      </c>
      <c r="G43" s="13">
        <v>86.616714843750003</v>
      </c>
      <c r="H43" s="14">
        <v>0.28999999999999998</v>
      </c>
      <c r="I43">
        <v>3.64</v>
      </c>
    </row>
    <row r="44" spans="2:11">
      <c r="B44" s="14" t="s">
        <v>23</v>
      </c>
      <c r="C44" s="6">
        <v>88863.397228125003</v>
      </c>
      <c r="D44" s="13">
        <v>5474.3512125000007</v>
      </c>
      <c r="E44" s="13">
        <v>49933.252800000002</v>
      </c>
      <c r="F44" s="13">
        <v>33230.465500000006</v>
      </c>
      <c r="G44" s="13">
        <v>225.32771562499997</v>
      </c>
      <c r="H44" s="14">
        <v>0.31</v>
      </c>
      <c r="I44">
        <v>3.57</v>
      </c>
    </row>
    <row r="45" spans="2:11">
      <c r="B45" s="14" t="s">
        <v>24</v>
      </c>
      <c r="C45" s="6">
        <v>136283.09018554687</v>
      </c>
      <c r="D45" s="13">
        <v>401.91476718749993</v>
      </c>
      <c r="E45" s="13">
        <v>39703.415922656248</v>
      </c>
      <c r="F45" s="13">
        <v>96069.176187499994</v>
      </c>
      <c r="G45" s="13">
        <v>108.583308203125</v>
      </c>
      <c r="H45" s="14">
        <v>0.31</v>
      </c>
      <c r="I45">
        <v>3.59</v>
      </c>
    </row>
    <row r="46" spans="2:11">
      <c r="B46" s="14" t="s">
        <v>28</v>
      </c>
      <c r="C46" s="6">
        <v>108122.65882617187</v>
      </c>
      <c r="D46" s="13">
        <v>5845.2771324218738</v>
      </c>
      <c r="E46" s="13">
        <v>56691.787435937498</v>
      </c>
      <c r="F46" s="13">
        <v>45391.8085078125</v>
      </c>
      <c r="G46" s="13">
        <v>193.78575000000001</v>
      </c>
      <c r="H46" s="14">
        <v>0.33</v>
      </c>
      <c r="I46">
        <v>3.49</v>
      </c>
    </row>
    <row r="50" spans="2:20">
      <c r="B50" s="15" t="s">
        <v>5</v>
      </c>
      <c r="C50" s="6">
        <v>175485.26117421867</v>
      </c>
      <c r="D50" s="13">
        <v>258.1225203125</v>
      </c>
      <c r="E50" s="13">
        <v>61664.234400000001</v>
      </c>
      <c r="F50" s="13">
        <v>113459.1020367187</v>
      </c>
      <c r="G50" s="13">
        <v>103.80221718750001</v>
      </c>
      <c r="H50" s="15">
        <v>0.35</v>
      </c>
      <c r="I50">
        <v>3.53</v>
      </c>
      <c r="Q50" t="s">
        <v>127</v>
      </c>
      <c r="R50" t="s">
        <v>29</v>
      </c>
    </row>
    <row r="51" spans="2:20">
      <c r="B51" s="15" t="s">
        <v>8</v>
      </c>
      <c r="C51" s="6">
        <v>65150.77992500001</v>
      </c>
      <c r="D51" s="13">
        <v>4796.9793</v>
      </c>
      <c r="E51" s="13">
        <v>42977.260799999996</v>
      </c>
      <c r="F51" s="13">
        <v>17273.149450000001</v>
      </c>
      <c r="G51" s="13">
        <v>103.39037499999999</v>
      </c>
      <c r="H51" s="15">
        <v>0.35</v>
      </c>
      <c r="I51">
        <v>3.41</v>
      </c>
      <c r="Q51" s="5">
        <v>0.3513926696030662</v>
      </c>
      <c r="R51" s="15">
        <v>0.35</v>
      </c>
      <c r="T51" t="s">
        <v>167</v>
      </c>
    </row>
    <row r="52" spans="2:20">
      <c r="B52" s="15" t="s">
        <v>9</v>
      </c>
      <c r="C52" s="6">
        <v>170153.44172656248</v>
      </c>
      <c r="D52" s="13">
        <v>1879.356771875</v>
      </c>
      <c r="E52" s="13">
        <v>74954.167999999991</v>
      </c>
      <c r="F52" s="13">
        <v>93223.853600000002</v>
      </c>
      <c r="G52" s="13">
        <v>96.063354687499995</v>
      </c>
      <c r="H52" s="15">
        <v>0.38</v>
      </c>
      <c r="I52">
        <v>3.35</v>
      </c>
      <c r="Q52" s="5">
        <v>0.65965842388186868</v>
      </c>
      <c r="R52" s="15">
        <v>0.35</v>
      </c>
      <c r="T52" t="s">
        <v>168</v>
      </c>
    </row>
    <row r="53" spans="2:20">
      <c r="B53" s="15" t="s">
        <v>13</v>
      </c>
      <c r="C53" s="6">
        <v>86129.496337500008</v>
      </c>
      <c r="D53" s="13">
        <v>6681.8050750000002</v>
      </c>
      <c r="E53" s="13">
        <v>47862.069600000003</v>
      </c>
      <c r="F53" s="13">
        <v>31358.9882</v>
      </c>
      <c r="G53" s="13">
        <v>226.63346249999998</v>
      </c>
      <c r="H53" s="15">
        <v>0.35</v>
      </c>
      <c r="I53">
        <v>3.41</v>
      </c>
      <c r="Q53" s="5">
        <v>0.44050926763181053</v>
      </c>
      <c r="R53" s="15">
        <v>0.38</v>
      </c>
      <c r="T53" t="s">
        <v>169</v>
      </c>
    </row>
    <row r="54" spans="2:20">
      <c r="B54" s="15" t="s">
        <v>17</v>
      </c>
      <c r="C54" s="6">
        <v>85140.526546093737</v>
      </c>
      <c r="D54" s="13">
        <v>299.42827812500002</v>
      </c>
      <c r="E54" s="13">
        <v>28646.569599999999</v>
      </c>
      <c r="F54" s="13">
        <v>56178.786349999995</v>
      </c>
      <c r="G54" s="13">
        <v>15.742317968749999</v>
      </c>
      <c r="H54" s="15">
        <v>0.36</v>
      </c>
      <c r="I54">
        <v>3.46</v>
      </c>
      <c r="Q54" s="5">
        <v>0.55569893747493437</v>
      </c>
      <c r="R54" s="15">
        <v>0.35</v>
      </c>
      <c r="T54" t="s">
        <v>170</v>
      </c>
    </row>
    <row r="55" spans="2:20">
      <c r="B55" s="15" t="s">
        <v>19</v>
      </c>
      <c r="C55" s="6">
        <v>176465.0029828125</v>
      </c>
      <c r="D55" s="13">
        <v>1356.8913578125</v>
      </c>
      <c r="E55" s="13">
        <v>79439.167268749996</v>
      </c>
      <c r="F55" s="13">
        <v>95533.681674999985</v>
      </c>
      <c r="G55" s="13">
        <v>135.26268125000001</v>
      </c>
      <c r="H55" s="15">
        <v>0.41</v>
      </c>
      <c r="I55">
        <v>3.29</v>
      </c>
      <c r="Q55" s="5">
        <v>0.33646220856399328</v>
      </c>
      <c r="R55" s="15">
        <v>0.36</v>
      </c>
      <c r="T55" t="s">
        <v>171</v>
      </c>
    </row>
    <row r="56" spans="2:20">
      <c r="B56" s="15" t="s">
        <v>20</v>
      </c>
      <c r="C56" s="6">
        <v>47646.278071875</v>
      </c>
      <c r="D56" s="13">
        <v>3143.680615625</v>
      </c>
      <c r="E56" s="13">
        <v>24335.292450000001</v>
      </c>
      <c r="F56" s="13">
        <v>20064.3802</v>
      </c>
      <c r="G56" s="13">
        <v>102.92480625</v>
      </c>
      <c r="H56" s="15">
        <v>0.36</v>
      </c>
      <c r="I56">
        <v>3.38</v>
      </c>
      <c r="Q56" s="5">
        <v>0.45016952894896267</v>
      </c>
      <c r="R56" s="15">
        <v>0.41</v>
      </c>
      <c r="T56" t="s">
        <v>172</v>
      </c>
    </row>
    <row r="57" spans="2:20">
      <c r="B57" s="15" t="s">
        <v>21</v>
      </c>
      <c r="C57" s="6">
        <v>139468.2943375</v>
      </c>
      <c r="D57" s="13">
        <v>5078.4189624999999</v>
      </c>
      <c r="E57" s="13">
        <v>66805.902485937491</v>
      </c>
      <c r="F57" s="13">
        <v>67390.160400000008</v>
      </c>
      <c r="G57" s="13">
        <v>193.81248906249999</v>
      </c>
      <c r="H57" s="15">
        <v>0.35</v>
      </c>
      <c r="I57">
        <v>3.46</v>
      </c>
      <c r="Q57" s="5">
        <v>0.51074907494956712</v>
      </c>
      <c r="R57" s="15">
        <v>0.36</v>
      </c>
      <c r="T57" t="s">
        <v>173</v>
      </c>
    </row>
    <row r="58" spans="2:20">
      <c r="B58" s="15" t="s">
        <v>25</v>
      </c>
      <c r="C58" s="6">
        <v>167418.16819140624</v>
      </c>
      <c r="D58" s="13">
        <v>9427.3019499999991</v>
      </c>
      <c r="E58" s="13">
        <v>88422.077724999996</v>
      </c>
      <c r="F58" s="13">
        <v>69337.565999999992</v>
      </c>
      <c r="G58" s="13">
        <v>231.22251640624998</v>
      </c>
      <c r="H58" s="15">
        <v>0.35</v>
      </c>
      <c r="I58">
        <v>3.46</v>
      </c>
      <c r="Q58" s="5">
        <v>0.47900422675474585</v>
      </c>
      <c r="R58" s="15">
        <v>0.35</v>
      </c>
      <c r="T58" t="s">
        <v>174</v>
      </c>
    </row>
    <row r="59" spans="2:20">
      <c r="B59" s="15" t="s">
        <v>26</v>
      </c>
      <c r="C59" s="6">
        <v>122316.85998124999</v>
      </c>
      <c r="D59" s="13">
        <v>4346.5892749999985</v>
      </c>
      <c r="E59" s="13">
        <v>60361.950225000001</v>
      </c>
      <c r="F59" s="13">
        <v>57505.83544218749</v>
      </c>
      <c r="G59" s="13">
        <v>102.48503906249999</v>
      </c>
      <c r="H59" s="15">
        <v>0.34</v>
      </c>
      <c r="I59">
        <v>3.47</v>
      </c>
      <c r="Q59" s="5">
        <v>0.52815102853059892</v>
      </c>
      <c r="R59" s="15">
        <v>0.35</v>
      </c>
    </row>
    <row r="60" spans="2:20">
      <c r="B60" s="15" t="s">
        <v>27</v>
      </c>
      <c r="C60" s="6">
        <v>185694.9734640625</v>
      </c>
      <c r="D60" s="13">
        <v>8123.9839750000001</v>
      </c>
      <c r="E60" s="13">
        <v>89679.795599999998</v>
      </c>
      <c r="F60" s="13">
        <v>87763.719399999987</v>
      </c>
      <c r="G60" s="13">
        <v>127.47448906250001</v>
      </c>
      <c r="H60" s="15">
        <v>0.4</v>
      </c>
      <c r="I60">
        <v>3.26</v>
      </c>
      <c r="Q60" s="5">
        <v>0.49348838937046713</v>
      </c>
      <c r="R60" s="15">
        <v>0.34</v>
      </c>
      <c r="T60" t="s">
        <v>175</v>
      </c>
    </row>
    <row r="61" spans="2:20">
      <c r="Q61" s="5">
        <v>0.4829414276922025</v>
      </c>
      <c r="R61" s="15">
        <v>0.4</v>
      </c>
      <c r="T61" t="s">
        <v>33</v>
      </c>
    </row>
    <row r="62" spans="2:20">
      <c r="T62" t="s">
        <v>176</v>
      </c>
    </row>
    <row r="63" spans="2:20">
      <c r="T63" t="s">
        <v>177</v>
      </c>
    </row>
    <row r="64" spans="2:20">
      <c r="T64" t="s">
        <v>178</v>
      </c>
    </row>
    <row r="66" spans="2:18">
      <c r="B66" s="18" t="s">
        <v>141</v>
      </c>
    </row>
    <row r="68" spans="2:18">
      <c r="B68" t="s">
        <v>7</v>
      </c>
      <c r="C68" t="s">
        <v>0</v>
      </c>
      <c r="D68" s="13" t="s">
        <v>2</v>
      </c>
      <c r="E68" t="s">
        <v>127</v>
      </c>
      <c r="G68" t="s">
        <v>128</v>
      </c>
      <c r="H68" t="s">
        <v>129</v>
      </c>
      <c r="I68" t="s">
        <v>127</v>
      </c>
      <c r="Q68" t="s">
        <v>127</v>
      </c>
      <c r="R68" t="s">
        <v>107</v>
      </c>
    </row>
    <row r="69" spans="2:18">
      <c r="B69" s="15" t="s">
        <v>5</v>
      </c>
      <c r="C69" s="6">
        <v>175485.26117421867</v>
      </c>
      <c r="D69" s="13">
        <v>61664.234400000001</v>
      </c>
      <c r="E69" s="5">
        <f>D69/C69</f>
        <v>0.3513926696030662</v>
      </c>
      <c r="G69">
        <v>100489</v>
      </c>
      <c r="H69" s="5">
        <f>G69/C69</f>
        <v>0.57263498556859593</v>
      </c>
      <c r="I69" s="5">
        <v>0.3513926696030662</v>
      </c>
      <c r="Q69" s="5">
        <v>0.3513926696030662</v>
      </c>
      <c r="R69">
        <v>3.53</v>
      </c>
    </row>
    <row r="70" spans="2:18">
      <c r="B70" s="15" t="s">
        <v>8</v>
      </c>
      <c r="C70" s="6">
        <v>65150.77992500001</v>
      </c>
      <c r="D70" s="13">
        <v>42977.260799999996</v>
      </c>
      <c r="E70" s="5">
        <f t="shared" ref="E70:E79" si="0">D70/C70</f>
        <v>0.65965842388186868</v>
      </c>
      <c r="G70" s="12">
        <v>40076</v>
      </c>
      <c r="H70" s="5">
        <f t="shared" ref="H70:H79" si="1">G70/C70</f>
        <v>0.61512694162885717</v>
      </c>
      <c r="I70" s="5">
        <v>0.65965842388186868</v>
      </c>
      <c r="Q70" s="5">
        <v>0.65965842388186868</v>
      </c>
      <c r="R70">
        <v>3.41</v>
      </c>
    </row>
    <row r="71" spans="2:18">
      <c r="B71" s="15" t="s">
        <v>9</v>
      </c>
      <c r="C71" s="6">
        <v>170153.44172656248</v>
      </c>
      <c r="D71" s="13">
        <v>74954.167999999991</v>
      </c>
      <c r="E71" s="5">
        <f t="shared" si="0"/>
        <v>0.44050926763181053</v>
      </c>
      <c r="G71" s="12">
        <v>93492</v>
      </c>
      <c r="H71" s="5">
        <f t="shared" si="1"/>
        <v>0.5494570021700893</v>
      </c>
      <c r="I71" s="5">
        <v>0.44050926763181053</v>
      </c>
      <c r="Q71" s="5">
        <v>0.44050926763181053</v>
      </c>
      <c r="R71">
        <v>3.35</v>
      </c>
    </row>
    <row r="72" spans="2:18">
      <c r="B72" s="15" t="s">
        <v>13</v>
      </c>
      <c r="C72" s="6">
        <v>86129.496337500008</v>
      </c>
      <c r="D72" s="13">
        <v>47862.069600000003</v>
      </c>
      <c r="E72" s="5">
        <f t="shared" si="0"/>
        <v>0.55569893747493437</v>
      </c>
      <c r="G72" s="12">
        <v>54533</v>
      </c>
      <c r="H72" s="5">
        <f t="shared" si="1"/>
        <v>0.63315127010973615</v>
      </c>
      <c r="I72" s="5">
        <v>0.55569893747493437</v>
      </c>
      <c r="Q72" s="5">
        <v>0.55569893747493437</v>
      </c>
      <c r="R72">
        <v>3.41</v>
      </c>
    </row>
    <row r="73" spans="2:18">
      <c r="B73" s="15" t="s">
        <v>17</v>
      </c>
      <c r="C73" s="6">
        <v>85140.526546093737</v>
      </c>
      <c r="D73" s="13">
        <v>28646.569599999999</v>
      </c>
      <c r="E73" s="5">
        <f t="shared" si="0"/>
        <v>0.33646220856399328</v>
      </c>
      <c r="G73" s="12">
        <v>50419</v>
      </c>
      <c r="H73" s="5">
        <f t="shared" si="1"/>
        <v>0.59218567285585144</v>
      </c>
      <c r="I73" s="5">
        <v>0.33646220856399328</v>
      </c>
      <c r="Q73" s="5">
        <v>0.33646220856399328</v>
      </c>
      <c r="R73">
        <v>3.46</v>
      </c>
    </row>
    <row r="74" spans="2:18">
      <c r="B74" s="15" t="s">
        <v>19</v>
      </c>
      <c r="C74" s="6">
        <v>176465.0029828125</v>
      </c>
      <c r="D74" s="13">
        <v>79439.167268749996</v>
      </c>
      <c r="E74" s="5">
        <f t="shared" si="0"/>
        <v>0.45016952894896267</v>
      </c>
      <c r="G74" s="12">
        <v>93624</v>
      </c>
      <c r="H74" s="5">
        <f t="shared" si="1"/>
        <v>0.53055279187068538</v>
      </c>
      <c r="I74" s="5">
        <v>0.45016952894896267</v>
      </c>
      <c r="Q74" s="5">
        <v>0.45016952894896267</v>
      </c>
      <c r="R74">
        <v>3.29</v>
      </c>
    </row>
    <row r="75" spans="2:18">
      <c r="B75" s="15" t="s">
        <v>20</v>
      </c>
      <c r="C75" s="6">
        <v>47646.278071875</v>
      </c>
      <c r="D75" s="13">
        <v>24335.292450000001</v>
      </c>
      <c r="E75" s="5">
        <f t="shared" si="0"/>
        <v>0.51074907494956712</v>
      </c>
      <c r="G75" s="12">
        <v>28991</v>
      </c>
      <c r="H75" s="5">
        <f t="shared" si="1"/>
        <v>0.6084630567841357</v>
      </c>
      <c r="I75" s="5">
        <v>0.51074907494956712</v>
      </c>
      <c r="Q75" s="5">
        <v>0.51074907494956712</v>
      </c>
      <c r="R75">
        <v>3.38</v>
      </c>
    </row>
    <row r="76" spans="2:18">
      <c r="B76" s="15" t="s">
        <v>21</v>
      </c>
      <c r="C76" s="6">
        <v>139468.2943375</v>
      </c>
      <c r="D76" s="13">
        <v>66805.902485937491</v>
      </c>
      <c r="E76" s="5">
        <f t="shared" si="0"/>
        <v>0.47900422675474585</v>
      </c>
      <c r="G76" s="12">
        <v>82729</v>
      </c>
      <c r="H76" s="5">
        <f t="shared" si="1"/>
        <v>0.59317424360122806</v>
      </c>
      <c r="I76" s="5">
        <v>0.47900422675474585</v>
      </c>
      <c r="Q76" s="5">
        <v>0.47900422675474585</v>
      </c>
      <c r="R76">
        <v>3.46</v>
      </c>
    </row>
    <row r="77" spans="2:18">
      <c r="B77" s="15" t="s">
        <v>25</v>
      </c>
      <c r="C77" s="6">
        <v>167418.16819140624</v>
      </c>
      <c r="D77" s="13">
        <v>88422.077724999996</v>
      </c>
      <c r="E77" s="5">
        <f t="shared" si="0"/>
        <v>0.52815102853059892</v>
      </c>
      <c r="G77" s="12">
        <v>86385</v>
      </c>
      <c r="H77" s="5">
        <f t="shared" si="1"/>
        <v>0.51598342601167124</v>
      </c>
      <c r="I77" s="5">
        <v>0.52815102853059892</v>
      </c>
      <c r="Q77" s="5">
        <v>0.52815102853059892</v>
      </c>
      <c r="R77">
        <v>3.46</v>
      </c>
    </row>
    <row r="78" spans="2:18">
      <c r="B78" s="15" t="s">
        <v>26</v>
      </c>
      <c r="C78" s="6">
        <v>122316.85998124999</v>
      </c>
      <c r="D78" s="13">
        <v>60361.950225000001</v>
      </c>
      <c r="E78" s="5">
        <f t="shared" si="0"/>
        <v>0.49348838937046713</v>
      </c>
      <c r="G78" s="12">
        <v>76541</v>
      </c>
      <c r="H78" s="5">
        <f t="shared" si="1"/>
        <v>0.62576001388306568</v>
      </c>
      <c r="I78" s="5">
        <v>0.49348838937046713</v>
      </c>
      <c r="Q78" s="5">
        <v>0.49348838937046713</v>
      </c>
      <c r="R78">
        <v>3.47</v>
      </c>
    </row>
    <row r="79" spans="2:18">
      <c r="B79" s="15" t="s">
        <v>27</v>
      </c>
      <c r="C79" s="6">
        <v>185694.9734640625</v>
      </c>
      <c r="D79" s="13">
        <v>89679.795599999998</v>
      </c>
      <c r="E79" s="5">
        <f t="shared" si="0"/>
        <v>0.4829414276922025</v>
      </c>
      <c r="G79" s="12">
        <v>105467</v>
      </c>
      <c r="H79" s="5">
        <f t="shared" si="1"/>
        <v>0.56795829220660621</v>
      </c>
      <c r="I79" s="5">
        <v>0.4829414276922025</v>
      </c>
      <c r="Q79" s="5">
        <v>0.4829414276922025</v>
      </c>
      <c r="R79">
        <v>3.26</v>
      </c>
    </row>
    <row r="80" spans="2:18">
      <c r="B80" s="15"/>
      <c r="C80" s="6"/>
      <c r="D80" s="13"/>
      <c r="E80" s="5"/>
      <c r="G80" s="12"/>
      <c r="H80" s="5"/>
      <c r="I80" s="5"/>
    </row>
    <row r="86" spans="2:20">
      <c r="B86" t="s">
        <v>7</v>
      </c>
      <c r="D86" t="s">
        <v>124</v>
      </c>
      <c r="E86" t="s">
        <v>125</v>
      </c>
      <c r="N86" t="s">
        <v>130</v>
      </c>
      <c r="S86" t="s">
        <v>155</v>
      </c>
      <c r="T86" t="s">
        <v>125</v>
      </c>
    </row>
    <row r="87" spans="2:20">
      <c r="B87" t="s">
        <v>5</v>
      </c>
      <c r="D87" s="5">
        <v>0.57263498556859593</v>
      </c>
      <c r="E87" s="5">
        <v>0.3513926696030662</v>
      </c>
      <c r="N87" t="s">
        <v>131</v>
      </c>
    </row>
    <row r="88" spans="2:20">
      <c r="B88" t="s">
        <v>8</v>
      </c>
      <c r="D88" s="5">
        <v>0.61512694162885717</v>
      </c>
      <c r="E88" s="5">
        <v>0.65965842388186868</v>
      </c>
      <c r="N88" t="s">
        <v>132</v>
      </c>
      <c r="S88">
        <v>0.57263498556859593</v>
      </c>
      <c r="T88">
        <v>0.3513926696030662</v>
      </c>
    </row>
    <row r="89" spans="2:20">
      <c r="B89" t="s">
        <v>9</v>
      </c>
      <c r="D89" s="5">
        <v>0.5494570021700893</v>
      </c>
      <c r="E89" s="5">
        <v>0.44050926763181053</v>
      </c>
      <c r="N89" t="s">
        <v>133</v>
      </c>
      <c r="S89">
        <v>0.61512694162885717</v>
      </c>
      <c r="T89">
        <v>0.65965842388186868</v>
      </c>
    </row>
    <row r="90" spans="2:20">
      <c r="B90" t="s">
        <v>13</v>
      </c>
      <c r="D90" s="5">
        <v>0.63315127010973615</v>
      </c>
      <c r="E90" s="5">
        <v>0.55569893747493437</v>
      </c>
      <c r="N90" t="s">
        <v>134</v>
      </c>
      <c r="S90">
        <v>0.5494570021700893</v>
      </c>
      <c r="T90">
        <v>0.44050926763181053</v>
      </c>
    </row>
    <row r="91" spans="2:20">
      <c r="B91" t="s">
        <v>17</v>
      </c>
      <c r="D91" s="5">
        <v>0.66148600472109365</v>
      </c>
      <c r="E91" s="5">
        <v>0.42517819945645041</v>
      </c>
      <c r="N91" t="s">
        <v>135</v>
      </c>
      <c r="S91">
        <v>0.63315127010973615</v>
      </c>
      <c r="T91">
        <v>0.55569893747493437</v>
      </c>
    </row>
    <row r="92" spans="2:20">
      <c r="B92" t="s">
        <v>19</v>
      </c>
      <c r="D92" s="5">
        <v>0.53055279187068538</v>
      </c>
      <c r="E92" s="5">
        <v>0.45016952894896267</v>
      </c>
      <c r="N92" t="s">
        <v>136</v>
      </c>
      <c r="S92">
        <v>0.59218567285585144</v>
      </c>
      <c r="T92">
        <v>0.33646220856399328</v>
      </c>
    </row>
    <row r="93" spans="2:20">
      <c r="B93" t="s">
        <v>20</v>
      </c>
      <c r="D93" s="5">
        <v>0.6084630567841357</v>
      </c>
      <c r="E93" s="5">
        <v>0.51074907494956712</v>
      </c>
      <c r="N93" t="s">
        <v>137</v>
      </c>
      <c r="S93">
        <v>0.53055279187068538</v>
      </c>
      <c r="T93">
        <v>0.45016952894896267</v>
      </c>
    </row>
    <row r="94" spans="2:20">
      <c r="B94" t="s">
        <v>21</v>
      </c>
      <c r="D94" s="5">
        <v>0.59317424360122806</v>
      </c>
      <c r="E94" s="5">
        <v>0.47900422675474585</v>
      </c>
      <c r="S94">
        <v>0.6084630567841357</v>
      </c>
      <c r="T94">
        <v>0.51074907494956712</v>
      </c>
    </row>
    <row r="95" spans="2:20">
      <c r="B95" t="s">
        <v>25</v>
      </c>
      <c r="D95" s="5">
        <v>0.68679839988076918</v>
      </c>
      <c r="E95" s="5">
        <v>0.38732368745481616</v>
      </c>
      <c r="N95" t="s">
        <v>33</v>
      </c>
      <c r="S95">
        <v>0.59317424360122806</v>
      </c>
      <c r="T95">
        <v>0.47900422675474585</v>
      </c>
    </row>
    <row r="96" spans="2:20">
      <c r="B96" t="s">
        <v>26</v>
      </c>
      <c r="D96" s="5">
        <v>0.62576001388306568</v>
      </c>
      <c r="E96" s="5">
        <v>0.49348838937046713</v>
      </c>
      <c r="N96" t="s">
        <v>138</v>
      </c>
      <c r="S96">
        <v>0.51598342601167124</v>
      </c>
      <c r="T96">
        <v>0.52815102853059892</v>
      </c>
    </row>
    <row r="97" spans="2:20">
      <c r="B97" t="s">
        <v>27</v>
      </c>
      <c r="D97" s="5">
        <v>0.56795829220660621</v>
      </c>
      <c r="E97" s="5">
        <v>0.4829414276922025</v>
      </c>
      <c r="N97" t="s">
        <v>139</v>
      </c>
      <c r="S97">
        <v>0.62576001388306568</v>
      </c>
      <c r="T97">
        <v>0.49348838937046713</v>
      </c>
    </row>
    <row r="98" spans="2:20">
      <c r="D98" s="5"/>
      <c r="E98" s="5"/>
      <c r="N98" t="s">
        <v>140</v>
      </c>
      <c r="S98">
        <v>0.56795829220660621</v>
      </c>
      <c r="T98">
        <v>0.4829414276922025</v>
      </c>
    </row>
    <row r="99" spans="2:20">
      <c r="S99">
        <v>0.62589100873663739</v>
      </c>
      <c r="T99">
        <v>0.52432846224287299</v>
      </c>
    </row>
    <row r="104" spans="2:20">
      <c r="B104" s="18" t="s">
        <v>141</v>
      </c>
    </row>
    <row r="106" spans="2:20">
      <c r="B106" t="s">
        <v>7</v>
      </c>
      <c r="C106" t="s">
        <v>0</v>
      </c>
      <c r="D106" s="13" t="s">
        <v>3</v>
      </c>
      <c r="E106" t="s">
        <v>126</v>
      </c>
      <c r="G106" t="s">
        <v>128</v>
      </c>
      <c r="H106" t="s">
        <v>129</v>
      </c>
      <c r="I106" t="s">
        <v>126</v>
      </c>
      <c r="S106" t="s">
        <v>142</v>
      </c>
    </row>
    <row r="107" spans="2:20">
      <c r="S107" t="s">
        <v>143</v>
      </c>
    </row>
    <row r="108" spans="2:20">
      <c r="B108" s="14" t="s">
        <v>6</v>
      </c>
      <c r="C108" s="6">
        <v>144812.851</v>
      </c>
      <c r="D108" s="13">
        <v>69539.039074999993</v>
      </c>
      <c r="E108" s="5">
        <f>D108/C108</f>
        <v>0.4801993648685226</v>
      </c>
      <c r="G108" s="17">
        <v>91258</v>
      </c>
      <c r="H108" s="5">
        <f>G108/C108</f>
        <v>0.63017887825438923</v>
      </c>
      <c r="I108" s="5">
        <v>0.4801993648685226</v>
      </c>
      <c r="S108" t="s">
        <v>144</v>
      </c>
    </row>
    <row r="109" spans="2:20">
      <c r="B109" s="14" t="s">
        <v>10</v>
      </c>
      <c r="C109" s="6">
        <v>135025.40487382808</v>
      </c>
      <c r="D109" s="13">
        <v>84446.347039062501</v>
      </c>
      <c r="E109" s="5">
        <f t="shared" ref="E109:E117" si="2">D109/C109</f>
        <v>0.62541080412217076</v>
      </c>
      <c r="G109" s="17">
        <v>87751</v>
      </c>
      <c r="H109" s="5">
        <f t="shared" ref="H109:H117" si="3">G109/C109</f>
        <v>0.6498851092651583</v>
      </c>
      <c r="I109" s="5">
        <v>0.62541080412217076</v>
      </c>
      <c r="S109" t="s">
        <v>145</v>
      </c>
    </row>
    <row r="110" spans="2:20">
      <c r="B110" s="14" t="s">
        <v>11</v>
      </c>
      <c r="C110" s="6">
        <v>128350.80710273437</v>
      </c>
      <c r="D110" s="13">
        <v>62883.483200000002</v>
      </c>
      <c r="E110" s="5">
        <f t="shared" si="2"/>
        <v>0.48993445868764107</v>
      </c>
      <c r="G110" s="17">
        <v>83131</v>
      </c>
      <c r="H110" s="5">
        <f t="shared" si="3"/>
        <v>0.64768583756127385</v>
      </c>
      <c r="I110" s="5">
        <v>0.48993445868764107</v>
      </c>
      <c r="S110" t="s">
        <v>146</v>
      </c>
    </row>
    <row r="111" spans="2:20">
      <c r="B111" s="14" t="s">
        <v>14</v>
      </c>
      <c r="C111" s="6">
        <v>151960.8869765625</v>
      </c>
      <c r="D111" s="13">
        <v>83596.370599999995</v>
      </c>
      <c r="E111" s="5">
        <f t="shared" si="2"/>
        <v>0.55011768003758343</v>
      </c>
      <c r="G111" s="17">
        <v>100520</v>
      </c>
      <c r="H111" s="5">
        <f t="shared" si="3"/>
        <v>0.66148600472109365</v>
      </c>
      <c r="I111" s="5">
        <v>0.55011768003758343</v>
      </c>
      <c r="S111" t="s">
        <v>147</v>
      </c>
    </row>
    <row r="112" spans="2:20">
      <c r="B112" s="14" t="s">
        <v>15</v>
      </c>
      <c r="C112" s="6">
        <v>86784.145857031253</v>
      </c>
      <c r="D112" s="13">
        <v>30206.686474999999</v>
      </c>
      <c r="E112" s="5">
        <f t="shared" si="2"/>
        <v>0.34806687531110442</v>
      </c>
      <c r="G112" s="17">
        <v>56800</v>
      </c>
      <c r="H112" s="5">
        <f t="shared" si="3"/>
        <v>0.65449742506624053</v>
      </c>
      <c r="I112" s="5">
        <v>0.34806687531110442</v>
      </c>
      <c r="S112" t="s">
        <v>148</v>
      </c>
    </row>
    <row r="113" spans="2:19">
      <c r="B113" s="14" t="s">
        <v>16</v>
      </c>
      <c r="C113" s="6">
        <v>145807.6150625</v>
      </c>
      <c r="D113" s="13">
        <v>83033.673200000005</v>
      </c>
      <c r="E113" s="5">
        <f t="shared" si="2"/>
        <v>0.56947418805532113</v>
      </c>
      <c r="G113" s="17">
        <v>91777</v>
      </c>
      <c r="H113" s="5">
        <f t="shared" si="3"/>
        <v>0.6294390039961909</v>
      </c>
      <c r="I113" s="5">
        <v>0.56947418805532113</v>
      </c>
      <c r="S113" t="s">
        <v>149</v>
      </c>
    </row>
    <row r="114" spans="2:19">
      <c r="B114" s="14" t="s">
        <v>22</v>
      </c>
      <c r="C114" s="6">
        <v>137941.49784921875</v>
      </c>
      <c r="D114" s="13">
        <v>83265.283599999995</v>
      </c>
      <c r="E114" s="5">
        <f t="shared" si="2"/>
        <v>0.60362751527474134</v>
      </c>
      <c r="G114" s="17">
        <v>94738</v>
      </c>
      <c r="H114" s="5">
        <f t="shared" si="3"/>
        <v>0.68679839988076918</v>
      </c>
      <c r="I114" s="5">
        <v>0.60362751527474134</v>
      </c>
    </row>
    <row r="115" spans="2:19">
      <c r="B115" s="14" t="s">
        <v>23</v>
      </c>
      <c r="C115" s="6">
        <v>88863.397228125003</v>
      </c>
      <c r="D115" s="13">
        <v>33230.465500000006</v>
      </c>
      <c r="E115" s="5">
        <f t="shared" si="2"/>
        <v>0.37394997869249436</v>
      </c>
      <c r="G115" s="17">
        <v>60380</v>
      </c>
      <c r="H115" s="5">
        <f t="shared" si="3"/>
        <v>0.67946985917042912</v>
      </c>
      <c r="I115" s="5">
        <v>0.37394997869249436</v>
      </c>
      <c r="S115" t="s">
        <v>150</v>
      </c>
    </row>
    <row r="116" spans="2:19">
      <c r="B116" s="14" t="s">
        <v>24</v>
      </c>
      <c r="C116" s="6">
        <v>136283.09018554687</v>
      </c>
      <c r="D116" s="13">
        <v>96069.176187499994</v>
      </c>
      <c r="E116" s="5">
        <f t="shared" si="2"/>
        <v>0.70492367069680917</v>
      </c>
      <c r="G116" s="17">
        <v>89650</v>
      </c>
      <c r="H116" s="5">
        <f t="shared" si="3"/>
        <v>0.65782189028692561</v>
      </c>
      <c r="I116" s="5">
        <v>0.70492367069680895</v>
      </c>
      <c r="S116" t="s">
        <v>33</v>
      </c>
    </row>
    <row r="117" spans="2:19">
      <c r="B117" s="14" t="s">
        <v>28</v>
      </c>
      <c r="C117" s="6">
        <v>108122.65882617187</v>
      </c>
      <c r="D117" s="13">
        <v>45391.8085078125</v>
      </c>
      <c r="E117" s="5">
        <f t="shared" si="2"/>
        <v>0.41981772369091136</v>
      </c>
      <c r="G117" s="17">
        <v>67673</v>
      </c>
      <c r="H117" s="5">
        <f t="shared" si="3"/>
        <v>0.62589100873663739</v>
      </c>
      <c r="I117" s="5">
        <v>0.41981772369091136</v>
      </c>
      <c r="S117" t="s">
        <v>151</v>
      </c>
    </row>
    <row r="118" spans="2:19">
      <c r="S118" t="s">
        <v>152</v>
      </c>
    </row>
    <row r="119" spans="2:19">
      <c r="S119" t="s">
        <v>153</v>
      </c>
    </row>
    <row r="129" spans="2:9">
      <c r="B129" s="18" t="s">
        <v>154</v>
      </c>
    </row>
    <row r="131" spans="2:9">
      <c r="B131" t="s">
        <v>7</v>
      </c>
      <c r="C131" t="s">
        <v>0</v>
      </c>
      <c r="D131" s="13" t="s">
        <v>3</v>
      </c>
      <c r="E131" t="s">
        <v>126</v>
      </c>
      <c r="G131" t="s">
        <v>128</v>
      </c>
      <c r="H131" t="s">
        <v>129</v>
      </c>
      <c r="I131" t="s">
        <v>126</v>
      </c>
    </row>
    <row r="132" spans="2:9">
      <c r="B132" s="14" t="s">
        <v>5</v>
      </c>
      <c r="C132" s="6">
        <v>175485.26117421867</v>
      </c>
      <c r="D132" s="13">
        <v>113459.1020367187</v>
      </c>
      <c r="E132" s="5">
        <f>D132/C132</f>
        <v>0.6465449079742287</v>
      </c>
      <c r="G132" s="14">
        <v>100489</v>
      </c>
      <c r="H132" s="5">
        <f>G132/C132</f>
        <v>0.57263498556859593</v>
      </c>
      <c r="I132" s="5">
        <v>0.6465449079742287</v>
      </c>
    </row>
    <row r="133" spans="2:9">
      <c r="B133" s="14" t="s">
        <v>6</v>
      </c>
      <c r="C133" s="6">
        <v>144812.851</v>
      </c>
      <c r="D133" s="13">
        <v>69539.039074999993</v>
      </c>
      <c r="E133" s="5">
        <f>D133/C133</f>
        <v>0.4801993648685226</v>
      </c>
      <c r="G133" s="17">
        <v>91258</v>
      </c>
      <c r="H133" s="5">
        <f>G133/C133</f>
        <v>0.63017887825438923</v>
      </c>
      <c r="I133" s="5">
        <v>0.4801993648685226</v>
      </c>
    </row>
    <row r="134" spans="2:9">
      <c r="B134" s="14" t="s">
        <v>10</v>
      </c>
      <c r="C134" s="6">
        <v>135025.40487382808</v>
      </c>
      <c r="D134" s="13">
        <v>84446.347039062501</v>
      </c>
      <c r="E134" s="5">
        <f t="shared" ref="E134:E140" si="4">D134/C134</f>
        <v>0.62541080412217076</v>
      </c>
      <c r="G134" s="17">
        <v>87751</v>
      </c>
      <c r="H134" s="5">
        <f t="shared" ref="H134:H140" si="5">G134/C134</f>
        <v>0.6498851092651583</v>
      </c>
      <c r="I134" s="5">
        <v>0.62541080412217076</v>
      </c>
    </row>
    <row r="135" spans="2:9">
      <c r="B135" s="14" t="s">
        <v>11</v>
      </c>
      <c r="C135" s="6">
        <v>128350.80710273437</v>
      </c>
      <c r="D135" s="13">
        <v>62883.483200000002</v>
      </c>
      <c r="E135" s="5">
        <f t="shared" si="4"/>
        <v>0.48993445868764107</v>
      </c>
      <c r="G135" s="17">
        <v>83131</v>
      </c>
      <c r="H135" s="5">
        <f t="shared" si="5"/>
        <v>0.64768583756127385</v>
      </c>
      <c r="I135" s="5">
        <v>0.48993445868764107</v>
      </c>
    </row>
    <row r="136" spans="2:9">
      <c r="B136" s="14" t="s">
        <v>14</v>
      </c>
      <c r="C136" s="6">
        <v>151960.8869765625</v>
      </c>
      <c r="D136" s="13">
        <v>83596.370599999995</v>
      </c>
      <c r="E136" s="5">
        <f t="shared" si="4"/>
        <v>0.55011768003758343</v>
      </c>
      <c r="G136" s="17">
        <v>100520</v>
      </c>
      <c r="H136" s="5">
        <f t="shared" si="5"/>
        <v>0.66148600472109365</v>
      </c>
      <c r="I136" s="5">
        <v>0.55011768003758343</v>
      </c>
    </row>
    <row r="137" spans="2:9">
      <c r="B137" s="14" t="s">
        <v>16</v>
      </c>
      <c r="C137" s="6">
        <v>145807.6150625</v>
      </c>
      <c r="D137" s="13">
        <v>83033.673200000005</v>
      </c>
      <c r="E137" s="5">
        <f t="shared" si="4"/>
        <v>0.56947418805532113</v>
      </c>
      <c r="G137" s="17">
        <v>91777</v>
      </c>
      <c r="H137" s="5">
        <f t="shared" si="5"/>
        <v>0.6294390039961909</v>
      </c>
      <c r="I137" s="5">
        <v>0.56947418805532113</v>
      </c>
    </row>
    <row r="138" spans="2:9">
      <c r="B138" s="14" t="s">
        <v>22</v>
      </c>
      <c r="C138" s="6">
        <v>137941.49784921875</v>
      </c>
      <c r="D138" s="13">
        <v>83265.283599999995</v>
      </c>
      <c r="E138" s="5">
        <f t="shared" si="4"/>
        <v>0.60362751527474134</v>
      </c>
      <c r="G138" s="17">
        <v>94738</v>
      </c>
      <c r="H138" s="5">
        <f t="shared" si="5"/>
        <v>0.68679839988076918</v>
      </c>
      <c r="I138" s="5">
        <v>0.60362751527474134</v>
      </c>
    </row>
    <row r="139" spans="2:9">
      <c r="B139" s="14" t="s">
        <v>23</v>
      </c>
      <c r="C139" s="6">
        <v>88863.397228125003</v>
      </c>
      <c r="D139" s="13">
        <v>33230.465500000006</v>
      </c>
      <c r="E139" s="5">
        <f t="shared" si="4"/>
        <v>0.37394997869249436</v>
      </c>
      <c r="G139" s="17">
        <v>60380</v>
      </c>
      <c r="H139" s="5">
        <f t="shared" si="5"/>
        <v>0.67946985917042912</v>
      </c>
      <c r="I139" s="5">
        <v>0.37394997869249436</v>
      </c>
    </row>
    <row r="140" spans="2:9">
      <c r="B140" s="14" t="s">
        <v>24</v>
      </c>
      <c r="C140" s="6">
        <v>136283.09018554687</v>
      </c>
      <c r="D140" s="13">
        <v>96069.176187499994</v>
      </c>
      <c r="E140" s="5">
        <f t="shared" si="4"/>
        <v>0.70492367069680917</v>
      </c>
      <c r="G140" s="17">
        <v>89650</v>
      </c>
      <c r="H140" s="5">
        <f t="shared" si="5"/>
        <v>0.65782189028692561</v>
      </c>
      <c r="I140" s="5">
        <v>0.70492367069680917</v>
      </c>
    </row>
    <row r="145" spans="2:9">
      <c r="B145" s="15" t="s">
        <v>8</v>
      </c>
      <c r="C145" s="6">
        <v>65150.77992500001</v>
      </c>
      <c r="D145" s="13">
        <v>42977.260799999996</v>
      </c>
      <c r="E145" s="5">
        <f>D145/C145</f>
        <v>0.65965842388186868</v>
      </c>
      <c r="G145" s="16">
        <v>40076</v>
      </c>
      <c r="H145" s="5">
        <f>G145/C145</f>
        <v>0.61512694162885717</v>
      </c>
      <c r="I145" s="5">
        <v>0.65965842388186868</v>
      </c>
    </row>
    <row r="146" spans="2:9">
      <c r="B146" s="15" t="s">
        <v>9</v>
      </c>
      <c r="C146" s="6">
        <v>170153.44172656248</v>
      </c>
      <c r="D146" s="13">
        <v>74954.167999999991</v>
      </c>
      <c r="E146" s="5">
        <f t="shared" ref="E146:E156" si="6">D146/C146</f>
        <v>0.44050926763181053</v>
      </c>
      <c r="G146" s="16">
        <v>93492</v>
      </c>
      <c r="H146" s="5">
        <f t="shared" ref="H146:H156" si="7">G146/C146</f>
        <v>0.5494570021700893</v>
      </c>
      <c r="I146" s="5">
        <v>0.44050926763181053</v>
      </c>
    </row>
    <row r="147" spans="2:9">
      <c r="B147" s="15" t="s">
        <v>13</v>
      </c>
      <c r="C147" s="6">
        <v>86129.496337500008</v>
      </c>
      <c r="D147" s="13">
        <v>47862.069600000003</v>
      </c>
      <c r="E147" s="5">
        <f t="shared" si="6"/>
        <v>0.55569893747493437</v>
      </c>
      <c r="G147" s="16">
        <v>54533</v>
      </c>
      <c r="H147" s="5">
        <f t="shared" si="7"/>
        <v>0.63315127010973615</v>
      </c>
      <c r="I147" s="5">
        <v>0.55569893747493437</v>
      </c>
    </row>
    <row r="148" spans="2:9">
      <c r="B148" s="15" t="s">
        <v>15</v>
      </c>
      <c r="C148" s="6">
        <v>86784.145857031253</v>
      </c>
      <c r="D148" s="13">
        <v>49123.766250000001</v>
      </c>
      <c r="E148" s="5">
        <f t="shared" si="6"/>
        <v>0.56604539648205787</v>
      </c>
      <c r="G148" s="16">
        <v>56800</v>
      </c>
      <c r="H148" s="5">
        <f t="shared" si="7"/>
        <v>0.65449742506624053</v>
      </c>
      <c r="I148" s="5">
        <v>0.56604539648205787</v>
      </c>
    </row>
    <row r="149" spans="2:9">
      <c r="B149" s="15" t="s">
        <v>17</v>
      </c>
      <c r="C149" s="6">
        <v>85140.526546093737</v>
      </c>
      <c r="D149" s="13">
        <v>28646.569599999999</v>
      </c>
      <c r="E149" s="5">
        <f t="shared" si="6"/>
        <v>0.33646220856399328</v>
      </c>
      <c r="G149" s="16">
        <v>50419</v>
      </c>
      <c r="H149" s="5">
        <f t="shared" si="7"/>
        <v>0.59218567285585144</v>
      </c>
      <c r="I149" s="5">
        <v>0.33646220856399328</v>
      </c>
    </row>
    <row r="150" spans="2:9">
      <c r="B150" s="15" t="s">
        <v>19</v>
      </c>
      <c r="C150" s="6">
        <v>176465.0029828125</v>
      </c>
      <c r="D150" s="13">
        <v>79439.167268749996</v>
      </c>
      <c r="E150" s="5">
        <f t="shared" si="6"/>
        <v>0.45016952894896267</v>
      </c>
      <c r="G150" s="16">
        <v>93624</v>
      </c>
      <c r="H150" s="5">
        <f t="shared" si="7"/>
        <v>0.53055279187068538</v>
      </c>
      <c r="I150" s="5">
        <v>0.45016952894896267</v>
      </c>
    </row>
    <row r="151" spans="2:9">
      <c r="B151" s="15" t="s">
        <v>20</v>
      </c>
      <c r="C151" s="6">
        <v>47646.278071875</v>
      </c>
      <c r="D151" s="13">
        <v>24335.292450000001</v>
      </c>
      <c r="E151" s="5">
        <f t="shared" si="6"/>
        <v>0.51074907494956712</v>
      </c>
      <c r="G151" s="16">
        <v>28991</v>
      </c>
      <c r="H151" s="5">
        <f t="shared" si="7"/>
        <v>0.6084630567841357</v>
      </c>
      <c r="I151" s="5">
        <v>0.51074907494956712</v>
      </c>
    </row>
    <row r="152" spans="2:9">
      <c r="B152" s="15" t="s">
        <v>21</v>
      </c>
      <c r="C152" s="6">
        <v>139468.2943375</v>
      </c>
      <c r="D152" s="13">
        <v>66805.902485937491</v>
      </c>
      <c r="E152" s="5">
        <f t="shared" si="6"/>
        <v>0.47900422675474585</v>
      </c>
      <c r="G152" s="16">
        <v>82729</v>
      </c>
      <c r="H152" s="5">
        <f t="shared" si="7"/>
        <v>0.59317424360122806</v>
      </c>
      <c r="I152" s="5">
        <v>0.47900422675474585</v>
      </c>
    </row>
    <row r="153" spans="2:9">
      <c r="B153" s="15" t="s">
        <v>25</v>
      </c>
      <c r="C153" s="6">
        <v>167418.16819140624</v>
      </c>
      <c r="D153" s="13">
        <v>88422.077724999996</v>
      </c>
      <c r="E153" s="5">
        <f t="shared" si="6"/>
        <v>0.52815102853059892</v>
      </c>
      <c r="G153" s="16">
        <v>86385</v>
      </c>
      <c r="H153" s="5">
        <f t="shared" si="7"/>
        <v>0.51598342601167124</v>
      </c>
      <c r="I153" s="5">
        <v>0.52815102853059892</v>
      </c>
    </row>
    <row r="154" spans="2:9">
      <c r="B154" s="15" t="s">
        <v>26</v>
      </c>
      <c r="C154" s="6">
        <v>122316.85998124999</v>
      </c>
      <c r="D154" s="13">
        <v>60361.950225000001</v>
      </c>
      <c r="E154" s="5">
        <f t="shared" si="6"/>
        <v>0.49348838937046713</v>
      </c>
      <c r="G154" s="16">
        <v>76541</v>
      </c>
      <c r="H154" s="5">
        <f t="shared" si="7"/>
        <v>0.62576001388306568</v>
      </c>
      <c r="I154" s="5">
        <v>0.49348838937046713</v>
      </c>
    </row>
    <row r="155" spans="2:9">
      <c r="B155" s="15" t="s">
        <v>27</v>
      </c>
      <c r="C155" s="6">
        <v>185694.9734640625</v>
      </c>
      <c r="D155" s="13">
        <v>89679.795599999998</v>
      </c>
      <c r="E155" s="5">
        <f t="shared" si="6"/>
        <v>0.4829414276922025</v>
      </c>
      <c r="G155" s="16">
        <v>105467</v>
      </c>
      <c r="H155" s="5">
        <f t="shared" si="7"/>
        <v>0.56795829220660621</v>
      </c>
      <c r="I155" s="5">
        <v>0.4829414276922025</v>
      </c>
    </row>
    <row r="156" spans="2:9">
      <c r="B156" s="15" t="s">
        <v>28</v>
      </c>
      <c r="C156" s="6">
        <v>108122.65882617187</v>
      </c>
      <c r="D156" s="13">
        <v>56691.787435937498</v>
      </c>
      <c r="E156" s="5">
        <f t="shared" si="6"/>
        <v>0.52432846224287299</v>
      </c>
      <c r="G156" s="16">
        <v>67673</v>
      </c>
      <c r="H156" s="5">
        <f t="shared" si="7"/>
        <v>0.62589100873663739</v>
      </c>
      <c r="I156" s="5">
        <v>0.52432846224287299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F9D0-FEB3-BD4E-A576-C0CB5B49C504}">
  <dimension ref="A1:BB344"/>
  <sheetViews>
    <sheetView tabSelected="1" zoomScale="91" workbookViewId="0">
      <selection activeCell="V72" sqref="V72"/>
    </sheetView>
  </sheetViews>
  <sheetFormatPr baseColWidth="10" defaultRowHeight="16"/>
  <cols>
    <col min="8" max="8" width="28" customWidth="1"/>
    <col min="19" max="19" width="27.1640625" customWidth="1"/>
    <col min="20" max="20" width="13.6640625" bestFit="1" customWidth="1"/>
    <col min="21" max="21" width="10.83203125" customWidth="1"/>
    <col min="22" max="22" width="61" customWidth="1"/>
    <col min="23" max="23" width="42.6640625" customWidth="1"/>
    <col min="24" max="24" width="24.5" customWidth="1"/>
    <col min="28" max="28" width="14.6640625" customWidth="1"/>
    <col min="40" max="40" width="23.33203125" customWidth="1"/>
    <col min="50" max="50" width="16.5" customWidth="1"/>
  </cols>
  <sheetData>
    <row r="1" spans="1:44">
      <c r="W1">
        <v>2015</v>
      </c>
    </row>
    <row r="2" spans="1:44">
      <c r="W2" s="33" t="s">
        <v>509</v>
      </c>
    </row>
    <row r="3" spans="1:44" ht="17">
      <c r="B3" t="s">
        <v>18</v>
      </c>
      <c r="C3" t="s">
        <v>18</v>
      </c>
      <c r="D3" t="s">
        <v>18</v>
      </c>
      <c r="E3" t="s">
        <v>18</v>
      </c>
      <c r="F3" t="s">
        <v>18</v>
      </c>
      <c r="I3" t="s">
        <v>18</v>
      </c>
      <c r="J3" t="s">
        <v>179</v>
      </c>
      <c r="K3" t="s">
        <v>179</v>
      </c>
      <c r="L3" t="s">
        <v>179</v>
      </c>
      <c r="M3" t="s">
        <v>179</v>
      </c>
      <c r="P3" t="s">
        <v>180</v>
      </c>
      <c r="Q3" t="s">
        <v>510</v>
      </c>
      <c r="T3" t="s">
        <v>511</v>
      </c>
      <c r="U3" t="s">
        <v>180</v>
      </c>
      <c r="W3" s="28" t="s">
        <v>182</v>
      </c>
      <c r="X3" s="28" t="s">
        <v>183</v>
      </c>
      <c r="Y3" s="28" t="s">
        <v>184</v>
      </c>
      <c r="Z3" s="28" t="s">
        <v>185</v>
      </c>
    </row>
    <row r="4" spans="1:44" ht="17">
      <c r="A4" t="s">
        <v>7</v>
      </c>
      <c r="B4" t="s">
        <v>0</v>
      </c>
      <c r="C4" s="1" t="s">
        <v>1</v>
      </c>
      <c r="D4" s="2" t="s">
        <v>2</v>
      </c>
      <c r="E4" s="3" t="s">
        <v>3</v>
      </c>
      <c r="F4" s="4" t="s">
        <v>4</v>
      </c>
      <c r="H4" t="s">
        <v>7</v>
      </c>
      <c r="I4" t="s">
        <v>0</v>
      </c>
      <c r="J4" s="1" t="s">
        <v>1</v>
      </c>
      <c r="K4" s="2" t="s">
        <v>2</v>
      </c>
      <c r="L4" s="3" t="s">
        <v>3</v>
      </c>
      <c r="M4" s="4" t="s">
        <v>4</v>
      </c>
      <c r="P4" t="s">
        <v>181</v>
      </c>
      <c r="S4" t="s">
        <v>7</v>
      </c>
      <c r="U4" t="s">
        <v>181</v>
      </c>
      <c r="W4" s="29" t="s">
        <v>186</v>
      </c>
      <c r="X4" s="31">
        <v>1547936</v>
      </c>
      <c r="Y4" s="31">
        <v>1036177</v>
      </c>
      <c r="Z4" s="31">
        <v>511759</v>
      </c>
    </row>
    <row r="5" spans="1:44" ht="17">
      <c r="A5" t="s">
        <v>5</v>
      </c>
      <c r="B5" s="6">
        <v>1754.8526117421868</v>
      </c>
      <c r="C5" s="1">
        <v>2.5812252031249998</v>
      </c>
      <c r="D5" s="2">
        <v>616.64234399999998</v>
      </c>
      <c r="E5" s="3">
        <v>1134.591020367187</v>
      </c>
      <c r="F5" s="4">
        <v>1.038022171875</v>
      </c>
      <c r="H5" t="s">
        <v>5</v>
      </c>
      <c r="I5" s="6">
        <v>1754.8526117421868</v>
      </c>
      <c r="J5" s="5">
        <f>C5/$B5</f>
        <v>1.4709071211185109E-3</v>
      </c>
      <c r="K5" s="5">
        <f t="shared" ref="K5:L20" si="0">D5/$B5</f>
        <v>0.35139266960306614</v>
      </c>
      <c r="L5" s="5">
        <f t="shared" si="0"/>
        <v>0.64654490797422859</v>
      </c>
      <c r="M5" s="5">
        <f>F5/$B5</f>
        <v>5.9151530158676395E-4</v>
      </c>
      <c r="P5" s="5">
        <f>1-L5-M5</f>
        <v>0.35286357672418467</v>
      </c>
      <c r="Q5" s="30">
        <f>X11</f>
        <v>62742</v>
      </c>
      <c r="S5" t="s">
        <v>5</v>
      </c>
      <c r="T5" s="5">
        <f>Q5/I5</f>
        <v>35.753429991884531</v>
      </c>
      <c r="U5" s="5">
        <v>0.352863576724185</v>
      </c>
      <c r="W5" s="29" t="s">
        <v>187</v>
      </c>
      <c r="X5" s="31">
        <v>384425</v>
      </c>
      <c r="Y5" s="31">
        <v>384425</v>
      </c>
      <c r="Z5" s="29">
        <v>0</v>
      </c>
    </row>
    <row r="6" spans="1:44" ht="17">
      <c r="A6" t="s">
        <v>6</v>
      </c>
      <c r="B6" s="6">
        <v>1448.12851</v>
      </c>
      <c r="C6" s="1">
        <v>56.2895185</v>
      </c>
      <c r="D6" s="2">
        <v>693.62128050000001</v>
      </c>
      <c r="E6" s="3">
        <v>695.39039074999994</v>
      </c>
      <c r="F6" s="4">
        <v>2.8273202500000001</v>
      </c>
      <c r="H6" t="s">
        <v>6</v>
      </c>
      <c r="I6" s="6">
        <v>1448.12851</v>
      </c>
      <c r="J6" s="5">
        <f t="shared" ref="J6:L26" si="1">C6/$B6</f>
        <v>3.8870527105360285E-2</v>
      </c>
      <c r="K6" s="5">
        <f t="shared" si="0"/>
        <v>0.47897771206783302</v>
      </c>
      <c r="L6" s="5">
        <f t="shared" si="0"/>
        <v>0.48019936486852255</v>
      </c>
      <c r="M6" s="5">
        <f t="shared" ref="M6:M25" si="2">F6/$B6</f>
        <v>1.9523959582841168E-3</v>
      </c>
      <c r="P6" s="5">
        <f>1-L6-M6</f>
        <v>0.51784823917319334</v>
      </c>
      <c r="Q6" s="30">
        <f>X34</f>
        <v>114487</v>
      </c>
      <c r="S6" s="34" t="s">
        <v>524</v>
      </c>
      <c r="T6" s="35">
        <f>T46</f>
        <v>232.05628245539862</v>
      </c>
      <c r="U6" s="35">
        <f>U46</f>
        <v>0.5907055745459513</v>
      </c>
      <c r="W6" s="28" t="s">
        <v>188</v>
      </c>
      <c r="X6" s="32">
        <v>384425</v>
      </c>
      <c r="Y6" s="32">
        <v>384425</v>
      </c>
      <c r="Z6" s="28">
        <v>0</v>
      </c>
    </row>
    <row r="7" spans="1:44" ht="17">
      <c r="A7" t="s">
        <v>8</v>
      </c>
      <c r="B7" s="6">
        <v>651.50779925000006</v>
      </c>
      <c r="C7" s="1">
        <v>47.969793000000003</v>
      </c>
      <c r="D7" s="2">
        <v>429.77260799999999</v>
      </c>
      <c r="E7" s="3">
        <v>172.7314945</v>
      </c>
      <c r="F7" s="4">
        <v>1.0339037499999999</v>
      </c>
      <c r="H7" t="s">
        <v>8</v>
      </c>
      <c r="I7" s="6">
        <v>651.50779925000006</v>
      </c>
      <c r="J7" s="5">
        <f t="shared" si="1"/>
        <v>7.3628885264645588E-2</v>
      </c>
      <c r="K7" s="5">
        <f t="shared" si="0"/>
        <v>0.65965842388186879</v>
      </c>
      <c r="L7" s="5">
        <f t="shared" si="0"/>
        <v>0.26512575091018759</v>
      </c>
      <c r="M7" s="5">
        <f t="shared" si="2"/>
        <v>1.5869399432980001E-3</v>
      </c>
      <c r="P7" s="5">
        <f t="shared" ref="P7:P25" si="3">1-L7-M7</f>
        <v>0.73328730914651441</v>
      </c>
      <c r="Q7" s="30">
        <f>X62</f>
        <v>25638</v>
      </c>
      <c r="S7" t="s">
        <v>8</v>
      </c>
      <c r="T7" s="5">
        <f>Q7/I7</f>
        <v>39.351792917159003</v>
      </c>
      <c r="U7" s="5">
        <v>0.73328730914651441</v>
      </c>
      <c r="W7" s="29" t="s">
        <v>14</v>
      </c>
      <c r="X7" s="31">
        <v>119817</v>
      </c>
      <c r="Y7" s="31">
        <v>87405</v>
      </c>
      <c r="Z7" s="31">
        <v>32412</v>
      </c>
      <c r="AE7" s="12"/>
      <c r="AR7" t="s">
        <v>539</v>
      </c>
    </row>
    <row r="8" spans="1:44" ht="17">
      <c r="A8" t="s">
        <v>9</v>
      </c>
      <c r="B8" s="6">
        <v>1701.5344172656248</v>
      </c>
      <c r="C8" s="1">
        <v>18.793567718750001</v>
      </c>
      <c r="D8" s="2">
        <v>749.54167999999993</v>
      </c>
      <c r="E8" s="3">
        <v>932.23853599999995</v>
      </c>
      <c r="F8" s="4">
        <v>0.96063354687499991</v>
      </c>
      <c r="H8" t="s">
        <v>9</v>
      </c>
      <c r="I8" s="6">
        <v>1701.5344172656248</v>
      </c>
      <c r="J8" s="5">
        <f t="shared" si="1"/>
        <v>1.1045070571626384E-2</v>
      </c>
      <c r="K8" s="5">
        <f t="shared" si="0"/>
        <v>0.44050926763181053</v>
      </c>
      <c r="L8" s="5">
        <f t="shared" si="0"/>
        <v>0.54788109281862918</v>
      </c>
      <c r="M8" s="5">
        <f t="shared" si="2"/>
        <v>5.6456897793389531E-4</v>
      </c>
      <c r="P8" s="5">
        <f t="shared" si="3"/>
        <v>0.45155433820343693</v>
      </c>
      <c r="Q8" s="30">
        <f>X74</f>
        <v>67009</v>
      </c>
      <c r="S8" t="s">
        <v>9</v>
      </c>
      <c r="T8" s="5">
        <f t="shared" ref="T8:T25" si="4">Q8/I8</f>
        <v>39.381513133118887</v>
      </c>
      <c r="U8" s="5">
        <v>0.45155433820343693</v>
      </c>
      <c r="W8" s="28" t="s">
        <v>189</v>
      </c>
      <c r="X8" s="32">
        <v>87405</v>
      </c>
      <c r="Y8" s="32">
        <v>87405</v>
      </c>
      <c r="Z8" s="28">
        <v>0</v>
      </c>
      <c r="AC8" s="5"/>
      <c r="AD8" s="5"/>
      <c r="AE8" s="25"/>
      <c r="AF8" s="5"/>
      <c r="AN8" t="s">
        <v>7</v>
      </c>
      <c r="AO8" s="12" t="s">
        <v>30</v>
      </c>
      <c r="AP8" t="s">
        <v>181</v>
      </c>
    </row>
    <row r="9" spans="1:44" ht="17">
      <c r="A9" t="s">
        <v>10</v>
      </c>
      <c r="B9" s="6">
        <v>1350.254048738281</v>
      </c>
      <c r="C9" s="1">
        <v>6.1333661249999993</v>
      </c>
      <c r="D9" s="2">
        <v>498.77515099999999</v>
      </c>
      <c r="E9" s="3">
        <v>844.46347039062493</v>
      </c>
      <c r="F9" s="4">
        <v>0.88206122265624998</v>
      </c>
      <c r="H9" t="s">
        <v>10</v>
      </c>
      <c r="I9" s="6">
        <v>1350.254048738281</v>
      </c>
      <c r="J9" s="5">
        <f t="shared" si="1"/>
        <v>4.5423793624105079E-3</v>
      </c>
      <c r="K9" s="5">
        <f t="shared" si="0"/>
        <v>0.36939356076441382</v>
      </c>
      <c r="L9" s="5">
        <f t="shared" si="0"/>
        <v>0.62541080412217065</v>
      </c>
      <c r="M9" s="5">
        <f t="shared" si="2"/>
        <v>6.5325575100513508E-4</v>
      </c>
      <c r="P9" s="5">
        <f t="shared" si="3"/>
        <v>0.37393594012682424</v>
      </c>
      <c r="Q9" s="30">
        <f>X93</f>
        <v>19942</v>
      </c>
      <c r="S9" t="s">
        <v>10</v>
      </c>
      <c r="T9" s="5">
        <f>Q9/I9</f>
        <v>14.769072545003231</v>
      </c>
      <c r="U9" s="5">
        <v>0.37393594012682424</v>
      </c>
      <c r="W9" s="29" t="s">
        <v>25</v>
      </c>
      <c r="X9" s="31">
        <v>257948</v>
      </c>
      <c r="Y9" s="31">
        <v>221254</v>
      </c>
      <c r="Z9" s="31">
        <v>36694</v>
      </c>
      <c r="AC9" s="5"/>
      <c r="AD9" s="5"/>
      <c r="AE9" s="25"/>
      <c r="AF9" s="5"/>
      <c r="AN9" t="s">
        <v>5</v>
      </c>
      <c r="AO9" s="25">
        <v>3.53</v>
      </c>
      <c r="AP9" s="5">
        <v>0.352863576724185</v>
      </c>
    </row>
    <row r="10" spans="1:44" ht="17">
      <c r="A10" t="s">
        <v>11</v>
      </c>
      <c r="B10" s="6">
        <v>1283.5080710273437</v>
      </c>
      <c r="C10" s="1">
        <v>16.995843499999999</v>
      </c>
      <c r="D10" s="2">
        <v>637.27882799999998</v>
      </c>
      <c r="E10" s="3">
        <v>628.83483200000001</v>
      </c>
      <c r="F10" s="4">
        <v>0.39856752734375001</v>
      </c>
      <c r="H10" t="s">
        <v>11</v>
      </c>
      <c r="I10" s="6">
        <v>1283.5080710273437</v>
      </c>
      <c r="J10" s="5">
        <f t="shared" si="1"/>
        <v>1.3241711434191615E-2</v>
      </c>
      <c r="K10" s="5">
        <f t="shared" si="0"/>
        <v>0.49651330006044309</v>
      </c>
      <c r="L10" s="5">
        <f t="shared" si="0"/>
        <v>0.48993445868764107</v>
      </c>
      <c r="M10" s="5">
        <f t="shared" si="2"/>
        <v>3.1052981772426968E-4</v>
      </c>
      <c r="P10" s="5">
        <f t="shared" si="3"/>
        <v>0.50975501149463465</v>
      </c>
      <c r="Q10" s="30">
        <f>X107</f>
        <v>31382</v>
      </c>
      <c r="S10" t="s">
        <v>11</v>
      </c>
      <c r="T10" s="5">
        <f>Q10/I10</f>
        <v>24.450177375886124</v>
      </c>
      <c r="U10" s="5">
        <v>0.50975501149463465</v>
      </c>
      <c r="W10" s="28" t="s">
        <v>190</v>
      </c>
      <c r="X10" s="32">
        <v>221254</v>
      </c>
      <c r="Y10" s="32">
        <v>221254</v>
      </c>
      <c r="Z10" s="28">
        <v>0</v>
      </c>
      <c r="AC10" s="5"/>
      <c r="AD10" s="5"/>
      <c r="AE10" s="25"/>
      <c r="AF10" s="5"/>
      <c r="AN10" s="34" t="s">
        <v>524</v>
      </c>
      <c r="AO10" s="25">
        <v>3.52</v>
      </c>
      <c r="AP10" s="35">
        <f>U6</f>
        <v>0.5907055745459513</v>
      </c>
    </row>
    <row r="11" spans="1:44" ht="17">
      <c r="A11" t="s">
        <v>12</v>
      </c>
      <c r="B11" s="6">
        <v>701.83267493749997</v>
      </c>
      <c r="C11" s="1">
        <v>77.831921999999992</v>
      </c>
      <c r="D11" s="2">
        <v>442.25133599999998</v>
      </c>
      <c r="E11" s="3">
        <v>181.27202800000001</v>
      </c>
      <c r="F11" s="4">
        <v>0.4773889375</v>
      </c>
      <c r="H11" t="s">
        <v>12</v>
      </c>
      <c r="I11" s="6">
        <v>701.83267493749997</v>
      </c>
      <c r="J11" s="5">
        <f t="shared" si="1"/>
        <v>0.11089811685802621</v>
      </c>
      <c r="K11" s="5">
        <f t="shared" si="0"/>
        <v>0.6301378544955657</v>
      </c>
      <c r="L11" s="5">
        <f t="shared" si="0"/>
        <v>0.2582838252951713</v>
      </c>
      <c r="M11" s="5">
        <f t="shared" si="2"/>
        <v>6.802033512368354E-4</v>
      </c>
      <c r="P11" s="5">
        <f>1-L11-M11</f>
        <v>0.74103597135359178</v>
      </c>
      <c r="Q11" s="30">
        <f>X6</f>
        <v>384425</v>
      </c>
      <c r="T11" s="5"/>
      <c r="U11" s="5"/>
      <c r="W11" s="29" t="s">
        <v>191</v>
      </c>
      <c r="X11" s="31">
        <v>62742</v>
      </c>
      <c r="Y11" s="31">
        <v>38626</v>
      </c>
      <c r="Z11" s="31">
        <v>24116</v>
      </c>
      <c r="AC11" s="5"/>
      <c r="AD11" s="5"/>
      <c r="AE11" s="25"/>
      <c r="AF11" s="5"/>
      <c r="AN11" t="s">
        <v>8</v>
      </c>
      <c r="AO11" s="25">
        <v>3.41</v>
      </c>
      <c r="AP11" s="5">
        <v>0.73328730914651441</v>
      </c>
    </row>
    <row r="12" spans="1:44" ht="17">
      <c r="A12" t="s">
        <v>13</v>
      </c>
      <c r="B12" s="6">
        <v>861.29496337500007</v>
      </c>
      <c r="C12" s="1">
        <v>66.818050749999998</v>
      </c>
      <c r="D12" s="2">
        <v>478.62069600000001</v>
      </c>
      <c r="E12" s="3">
        <v>313.58988199999999</v>
      </c>
      <c r="F12" s="4">
        <v>2.2663346249999998</v>
      </c>
      <c r="H12" t="s">
        <v>13</v>
      </c>
      <c r="I12" s="6">
        <v>861.29496337500007</v>
      </c>
      <c r="J12" s="5">
        <f t="shared" si="1"/>
        <v>7.7578592226027004E-2</v>
      </c>
      <c r="K12" s="5">
        <f t="shared" si="0"/>
        <v>0.55569893747493437</v>
      </c>
      <c r="L12" s="5">
        <f t="shared" si="0"/>
        <v>0.36409115963153005</v>
      </c>
      <c r="M12" s="5">
        <f t="shared" si="2"/>
        <v>2.6313106675085224E-3</v>
      </c>
      <c r="P12" s="5">
        <f t="shared" si="3"/>
        <v>0.63327752970096141</v>
      </c>
      <c r="Q12" s="30">
        <f>X124</f>
        <v>29544</v>
      </c>
      <c r="S12" t="s">
        <v>13</v>
      </c>
      <c r="T12" s="5">
        <f>Q12/I12</f>
        <v>34.301837647153185</v>
      </c>
      <c r="U12" s="5">
        <f>P12</f>
        <v>0.63327752970096141</v>
      </c>
      <c r="W12" s="28" t="s">
        <v>192</v>
      </c>
      <c r="X12" s="32">
        <v>38626</v>
      </c>
      <c r="Y12" s="32">
        <v>38626</v>
      </c>
      <c r="Z12" s="28">
        <v>0</v>
      </c>
      <c r="AC12" s="5"/>
      <c r="AD12" s="5"/>
      <c r="AE12" s="25"/>
      <c r="AF12" s="5"/>
      <c r="AN12" t="s">
        <v>9</v>
      </c>
      <c r="AO12" s="25">
        <v>3.35</v>
      </c>
      <c r="AP12" s="5">
        <v>0.45155433820343693</v>
      </c>
    </row>
    <row r="13" spans="1:44" ht="17">
      <c r="A13" t="s">
        <v>14</v>
      </c>
      <c r="B13" s="6">
        <v>1519.6088697656251</v>
      </c>
      <c r="C13" s="1">
        <v>36.324711874999998</v>
      </c>
      <c r="D13" s="2">
        <v>646.10456312500003</v>
      </c>
      <c r="E13" s="3">
        <v>835.963706</v>
      </c>
      <c r="F13" s="4">
        <v>1.2158887656249999</v>
      </c>
      <c r="H13" t="s">
        <v>14</v>
      </c>
      <c r="I13" s="6">
        <v>1519.6088697656251</v>
      </c>
      <c r="J13" s="5">
        <f t="shared" si="1"/>
        <v>2.3903987794308211E-2</v>
      </c>
      <c r="K13" s="5">
        <f t="shared" si="0"/>
        <v>0.42517819945645036</v>
      </c>
      <c r="L13" s="5">
        <f t="shared" si="0"/>
        <v>0.55011768003758343</v>
      </c>
      <c r="M13" s="5">
        <f t="shared" si="2"/>
        <v>8.0013271165792221E-4</v>
      </c>
      <c r="P13" s="5">
        <f t="shared" si="3"/>
        <v>0.44908218725075866</v>
      </c>
      <c r="Q13" s="30">
        <f>X7</f>
        <v>119817</v>
      </c>
      <c r="S13" s="34" t="s">
        <v>518</v>
      </c>
      <c r="T13" s="35">
        <f>T37</f>
        <v>118.28108133181269</v>
      </c>
      <c r="U13" s="35">
        <f>U37</f>
        <v>0.5200475876154379</v>
      </c>
      <c r="W13" s="28" t="s">
        <v>193</v>
      </c>
      <c r="X13" s="32">
        <v>38626</v>
      </c>
      <c r="Y13" s="32">
        <v>38626</v>
      </c>
      <c r="Z13" s="28">
        <v>0</v>
      </c>
      <c r="AC13" s="5"/>
      <c r="AD13" s="5"/>
      <c r="AE13" s="25"/>
      <c r="AF13" s="5"/>
      <c r="AN13" t="s">
        <v>10</v>
      </c>
      <c r="AO13" s="25">
        <v>3.59</v>
      </c>
      <c r="AP13" s="5">
        <v>0.37393594012682424</v>
      </c>
    </row>
    <row r="14" spans="1:44" ht="17">
      <c r="A14" t="s">
        <v>15</v>
      </c>
      <c r="B14" s="6">
        <v>867.84145857031251</v>
      </c>
      <c r="C14" s="1">
        <v>73.276995382812501</v>
      </c>
      <c r="D14" s="2">
        <v>491.2376625</v>
      </c>
      <c r="E14" s="3">
        <v>302.06686474999998</v>
      </c>
      <c r="F14" s="4">
        <v>1.2599359375000001</v>
      </c>
      <c r="H14" t="s">
        <v>15</v>
      </c>
      <c r="I14" s="6">
        <v>867.84145857031251</v>
      </c>
      <c r="J14" s="5">
        <f t="shared" si="1"/>
        <v>8.4435923934228135E-2</v>
      </c>
      <c r="K14" s="5">
        <f t="shared" si="0"/>
        <v>0.56604539648205798</v>
      </c>
      <c r="L14" s="5">
        <f t="shared" si="0"/>
        <v>0.34806687531110442</v>
      </c>
      <c r="M14" s="5">
        <f t="shared" si="2"/>
        <v>1.451804272609454E-3</v>
      </c>
      <c r="P14" s="5">
        <f t="shared" si="3"/>
        <v>0.65048132041628604</v>
      </c>
      <c r="Q14" s="30">
        <f>X139</f>
        <v>22531</v>
      </c>
      <c r="S14" t="s">
        <v>15</v>
      </c>
      <c r="T14" s="5">
        <f t="shared" si="4"/>
        <v>25.962115289027228</v>
      </c>
      <c r="U14" s="5">
        <v>0.65048132041628604</v>
      </c>
      <c r="W14" s="28" t="s">
        <v>194</v>
      </c>
      <c r="X14" s="28">
        <v>747</v>
      </c>
      <c r="Y14" s="28">
        <v>0</v>
      </c>
      <c r="Z14" s="28">
        <v>747</v>
      </c>
      <c r="AC14" s="5"/>
      <c r="AD14" s="5"/>
      <c r="AF14" s="5"/>
      <c r="AN14" t="s">
        <v>11</v>
      </c>
      <c r="AO14" s="25">
        <v>3.63</v>
      </c>
      <c r="AP14" s="5">
        <v>0.50975501149463465</v>
      </c>
    </row>
    <row r="15" spans="1:44" ht="17">
      <c r="A15" t="s">
        <v>16</v>
      </c>
      <c r="B15" s="6">
        <v>1458.0761506250001</v>
      </c>
      <c r="C15" s="1">
        <v>20.426261734375</v>
      </c>
      <c r="D15" s="2">
        <v>606.12605599999995</v>
      </c>
      <c r="E15" s="3">
        <v>830.33673199999998</v>
      </c>
      <c r="F15" s="4">
        <v>1.187100890625</v>
      </c>
      <c r="H15" t="s">
        <v>16</v>
      </c>
      <c r="I15" s="6">
        <v>1458.0761506250001</v>
      </c>
      <c r="J15" s="5">
        <f t="shared" si="1"/>
        <v>1.4009050025006816E-2</v>
      </c>
      <c r="K15" s="5">
        <f t="shared" si="0"/>
        <v>0.41570260630090261</v>
      </c>
      <c r="L15" s="5">
        <f t="shared" si="0"/>
        <v>0.56947418805532113</v>
      </c>
      <c r="M15" s="5">
        <f t="shared" si="2"/>
        <v>8.1415561876939878E-4</v>
      </c>
      <c r="P15" s="5">
        <f t="shared" si="3"/>
        <v>0.42971165632590946</v>
      </c>
      <c r="Q15" s="30">
        <f>X155</f>
        <v>38967</v>
      </c>
      <c r="S15" t="s">
        <v>16</v>
      </c>
      <c r="T15" s="5">
        <f t="shared" si="4"/>
        <v>26.724941617964816</v>
      </c>
      <c r="U15" s="5">
        <v>0.42971165632590946</v>
      </c>
      <c r="W15" s="28" t="s">
        <v>195</v>
      </c>
      <c r="X15" s="32">
        <v>1166</v>
      </c>
      <c r="Y15" s="28">
        <v>0</v>
      </c>
      <c r="Z15" s="32">
        <v>1166</v>
      </c>
      <c r="AC15" s="5"/>
      <c r="AD15" s="5"/>
      <c r="AE15" s="25"/>
      <c r="AF15" s="5"/>
      <c r="AN15" t="s">
        <v>13</v>
      </c>
      <c r="AO15" s="25">
        <v>3.41</v>
      </c>
      <c r="AP15" s="5">
        <f>U12</f>
        <v>0.63327752970096141</v>
      </c>
    </row>
    <row r="16" spans="1:44" ht="17">
      <c r="A16" t="s">
        <v>17</v>
      </c>
      <c r="B16" s="6">
        <v>851.40526546093736</v>
      </c>
      <c r="C16" s="1">
        <v>2.9942827812499999</v>
      </c>
      <c r="D16" s="2">
        <v>286.46569599999998</v>
      </c>
      <c r="E16" s="3">
        <v>561.78786349999996</v>
      </c>
      <c r="F16" s="4">
        <v>0.1574231796875</v>
      </c>
      <c r="H16" t="s">
        <v>17</v>
      </c>
      <c r="I16" s="6">
        <v>851.40526546093736</v>
      </c>
      <c r="J16" s="5">
        <f t="shared" si="1"/>
        <v>3.5168713451976864E-3</v>
      </c>
      <c r="K16" s="5">
        <f t="shared" si="0"/>
        <v>0.33646220856399328</v>
      </c>
      <c r="L16" s="5">
        <f t="shared" si="0"/>
        <v>0.65983602203335789</v>
      </c>
      <c r="M16" s="5">
        <f t="shared" si="2"/>
        <v>1.8489805745125804E-4</v>
      </c>
      <c r="P16" s="5">
        <f t="shared" si="3"/>
        <v>0.33997907990919085</v>
      </c>
      <c r="Q16" s="30">
        <f>X180</f>
        <v>12345</v>
      </c>
      <c r="S16" t="s">
        <v>17</v>
      </c>
      <c r="T16" s="5">
        <f t="shared" si="4"/>
        <v>14.499557967047117</v>
      </c>
      <c r="U16" s="5">
        <v>0.33997907990919085</v>
      </c>
      <c r="W16" s="28" t="s">
        <v>196</v>
      </c>
      <c r="X16" s="32">
        <v>1247</v>
      </c>
      <c r="Y16" s="28">
        <v>0</v>
      </c>
      <c r="Z16" s="32">
        <v>1247</v>
      </c>
      <c r="AC16" s="5"/>
      <c r="AD16" s="5"/>
      <c r="AE16" s="25"/>
      <c r="AF16" s="5"/>
      <c r="AN16" s="34" t="s">
        <v>518</v>
      </c>
      <c r="AO16" s="25">
        <v>3.7</v>
      </c>
      <c r="AP16" s="35">
        <f>U13</f>
        <v>0.5200475876154379</v>
      </c>
    </row>
    <row r="17" spans="1:50" ht="17">
      <c r="A17" t="s">
        <v>19</v>
      </c>
      <c r="B17" s="6">
        <v>1764.6500298281248</v>
      </c>
      <c r="C17" s="1">
        <v>13.568913578125001</v>
      </c>
      <c r="D17" s="2">
        <v>794.39167268749998</v>
      </c>
      <c r="E17" s="3">
        <v>955.33681674999991</v>
      </c>
      <c r="F17" s="4">
        <v>1.3526268125000001</v>
      </c>
      <c r="H17" t="s">
        <v>19</v>
      </c>
      <c r="I17" s="6">
        <v>1764.6500298281248</v>
      </c>
      <c r="J17" s="5">
        <f t="shared" si="1"/>
        <v>7.6892943919574805E-3</v>
      </c>
      <c r="K17" s="5">
        <f t="shared" si="0"/>
        <v>0.45016952894896273</v>
      </c>
      <c r="L17" s="5">
        <f t="shared" si="0"/>
        <v>0.54137466387204758</v>
      </c>
      <c r="M17" s="5">
        <f t="shared" si="2"/>
        <v>7.6651278703219387E-4</v>
      </c>
      <c r="P17" s="5">
        <f t="shared" si="3"/>
        <v>0.45785882334092021</v>
      </c>
      <c r="Q17" s="30">
        <f>X191</f>
        <v>37994</v>
      </c>
      <c r="S17" t="s">
        <v>19</v>
      </c>
      <c r="T17" s="5">
        <f t="shared" si="4"/>
        <v>21.530614772210996</v>
      </c>
      <c r="U17" s="5">
        <v>0.45785882334091998</v>
      </c>
      <c r="W17" s="28" t="s">
        <v>197</v>
      </c>
      <c r="X17" s="32">
        <v>1313</v>
      </c>
      <c r="Y17" s="28">
        <v>0</v>
      </c>
      <c r="Z17" s="32">
        <v>1313</v>
      </c>
      <c r="AC17" s="5"/>
      <c r="AD17" s="5"/>
      <c r="AE17" s="25"/>
      <c r="AF17" s="5"/>
      <c r="AN17" t="s">
        <v>15</v>
      </c>
      <c r="AO17" s="25">
        <v>3.47</v>
      </c>
      <c r="AP17" s="5">
        <v>0.65048132041628604</v>
      </c>
    </row>
    <row r="18" spans="1:50" ht="17">
      <c r="A18" t="s">
        <v>20</v>
      </c>
      <c r="B18" s="6">
        <v>476.46278071875003</v>
      </c>
      <c r="C18" s="1">
        <v>31.43680615625</v>
      </c>
      <c r="D18" s="2">
        <v>243.3529245</v>
      </c>
      <c r="E18" s="3">
        <v>200.64380199999999</v>
      </c>
      <c r="F18" s="4">
        <v>1.0292480625</v>
      </c>
      <c r="H18" t="s">
        <v>20</v>
      </c>
      <c r="I18" s="6">
        <v>476.46278071875003</v>
      </c>
      <c r="J18" s="5">
        <f t="shared" si="1"/>
        <v>6.5979563207071892E-2</v>
      </c>
      <c r="K18" s="5">
        <f t="shared" si="0"/>
        <v>0.51074907494956712</v>
      </c>
      <c r="L18" s="5">
        <f t="shared" si="0"/>
        <v>0.4211111761916142</v>
      </c>
      <c r="M18" s="5">
        <f t="shared" si="2"/>
        <v>2.1601856517467462E-3</v>
      </c>
      <c r="P18" s="5">
        <f t="shared" si="3"/>
        <v>0.57672863815663911</v>
      </c>
      <c r="Q18" s="30">
        <f>X208</f>
        <v>14505</v>
      </c>
      <c r="S18" t="s">
        <v>20</v>
      </c>
      <c r="T18" s="5">
        <f t="shared" si="4"/>
        <v>30.443091437528505</v>
      </c>
      <c r="U18" s="5">
        <v>0.57672863815663911</v>
      </c>
      <c r="W18" s="28" t="s">
        <v>198</v>
      </c>
      <c r="X18" s="28">
        <v>953</v>
      </c>
      <c r="Y18" s="28">
        <v>0</v>
      </c>
      <c r="Z18" s="28">
        <v>953</v>
      </c>
      <c r="AC18" s="5"/>
      <c r="AD18" s="5"/>
      <c r="AE18" s="25"/>
      <c r="AF18" s="5"/>
      <c r="AN18" t="s">
        <v>16</v>
      </c>
      <c r="AO18" s="25">
        <v>3.53</v>
      </c>
      <c r="AP18" s="5">
        <v>0.42971165632590946</v>
      </c>
    </row>
    <row r="19" spans="1:50" ht="17">
      <c r="A19" t="s">
        <v>21</v>
      </c>
      <c r="B19" s="6">
        <f>SUM(C19:F19)</f>
        <v>1394.6829433749999</v>
      </c>
      <c r="C19" s="1">
        <v>50.784189625000003</v>
      </c>
      <c r="D19" s="2">
        <v>668.05902485937497</v>
      </c>
      <c r="E19" s="3">
        <v>673.90160400000002</v>
      </c>
      <c r="F19" s="4">
        <v>1.9381248906249999</v>
      </c>
      <c r="H19" t="s">
        <v>21</v>
      </c>
      <c r="I19" s="6">
        <v>1394.6829433749999</v>
      </c>
      <c r="J19" s="5">
        <f t="shared" si="1"/>
        <v>3.641271291531472E-2</v>
      </c>
      <c r="K19" s="5">
        <f t="shared" si="0"/>
        <v>0.47900422675474597</v>
      </c>
      <c r="L19" s="5">
        <f t="shared" si="0"/>
        <v>0.48319340764949942</v>
      </c>
      <c r="M19" s="5">
        <f t="shared" si="2"/>
        <v>1.3896526804399875E-3</v>
      </c>
      <c r="P19" s="5">
        <f t="shared" si="3"/>
        <v>0.51541693967006053</v>
      </c>
      <c r="Q19" s="30">
        <f>X218</f>
        <v>42180</v>
      </c>
      <c r="S19" t="s">
        <v>21</v>
      </c>
      <c r="T19" s="5">
        <f>Q19/I19</f>
        <v>30.243432889433937</v>
      </c>
      <c r="U19" s="5">
        <v>0.51541693967006053</v>
      </c>
      <c r="W19" s="28" t="s">
        <v>199</v>
      </c>
      <c r="X19" s="28">
        <v>721</v>
      </c>
      <c r="Y19" s="28">
        <v>0</v>
      </c>
      <c r="Z19" s="28">
        <v>721</v>
      </c>
      <c r="AC19" s="5"/>
      <c r="AD19" s="5"/>
      <c r="AE19" s="25"/>
      <c r="AF19" s="5"/>
      <c r="AN19" t="s">
        <v>17</v>
      </c>
      <c r="AO19" s="25">
        <v>3.46</v>
      </c>
      <c r="AP19" s="5">
        <v>0.33997907990919085</v>
      </c>
    </row>
    <row r="20" spans="1:50" ht="17">
      <c r="A20" t="s">
        <v>22</v>
      </c>
      <c r="B20" s="6">
        <v>1379.4149784921874</v>
      </c>
      <c r="C20" s="1">
        <v>11.615879343750001</v>
      </c>
      <c r="D20" s="2">
        <v>534.28009599999996</v>
      </c>
      <c r="E20" s="3">
        <v>832.65283599999998</v>
      </c>
      <c r="F20" s="4">
        <v>0.86616714843749998</v>
      </c>
      <c r="H20" t="s">
        <v>22</v>
      </c>
      <c r="I20" s="6">
        <v>1379.4149784921874</v>
      </c>
      <c r="J20" s="5">
        <f t="shared" si="1"/>
        <v>8.4208737217331808E-3</v>
      </c>
      <c r="K20" s="5">
        <f t="shared" si="0"/>
        <v>0.38732368745481616</v>
      </c>
      <c r="L20" s="5">
        <f t="shared" si="0"/>
        <v>0.60362751527474146</v>
      </c>
      <c r="M20" s="5">
        <f t="shared" si="2"/>
        <v>6.2792354870924412E-4</v>
      </c>
      <c r="P20" s="5">
        <f t="shared" si="3"/>
        <v>0.39574456117654933</v>
      </c>
      <c r="Q20" s="30">
        <f>X238</f>
        <v>27684</v>
      </c>
      <c r="S20" t="s">
        <v>22</v>
      </c>
      <c r="T20" s="5">
        <f t="shared" si="4"/>
        <v>20.069377548923573</v>
      </c>
      <c r="U20" s="5">
        <v>0.39574456117654933</v>
      </c>
      <c r="W20" s="28" t="s">
        <v>200</v>
      </c>
      <c r="X20" s="32">
        <v>1005</v>
      </c>
      <c r="Y20" s="28">
        <v>0</v>
      </c>
      <c r="Z20" s="32">
        <v>1005</v>
      </c>
      <c r="AC20" s="5"/>
      <c r="AD20" s="5"/>
      <c r="AE20" s="25"/>
      <c r="AF20" s="5"/>
      <c r="AN20" t="s">
        <v>19</v>
      </c>
      <c r="AO20" s="25">
        <v>3.29</v>
      </c>
      <c r="AP20" s="5">
        <v>0.45785882334092021</v>
      </c>
    </row>
    <row r="21" spans="1:50" ht="17">
      <c r="A21" t="s">
        <v>23</v>
      </c>
      <c r="B21" s="6">
        <v>888.63397228125007</v>
      </c>
      <c r="C21" s="1">
        <v>54.743512125000002</v>
      </c>
      <c r="D21" s="2">
        <v>499.33252800000002</v>
      </c>
      <c r="E21" s="3">
        <v>332.30465500000003</v>
      </c>
      <c r="F21" s="4">
        <v>2.2532771562499998</v>
      </c>
      <c r="H21" t="s">
        <v>23</v>
      </c>
      <c r="I21" s="6">
        <v>888.63397228125007</v>
      </c>
      <c r="J21" s="5">
        <f t="shared" si="1"/>
        <v>6.160411804251148E-2</v>
      </c>
      <c r="K21" s="5">
        <f t="shared" si="1"/>
        <v>0.56191023928349515</v>
      </c>
      <c r="L21" s="5">
        <f t="shared" si="1"/>
        <v>0.3739499786924943</v>
      </c>
      <c r="M21" s="5">
        <f t="shared" si="2"/>
        <v>2.53566398149906E-3</v>
      </c>
      <c r="P21" s="5">
        <f t="shared" si="3"/>
        <v>0.62351435732600669</v>
      </c>
      <c r="Q21" s="30">
        <f>X258</f>
        <v>34842</v>
      </c>
      <c r="S21" t="s">
        <v>23</v>
      </c>
      <c r="T21" s="5">
        <f t="shared" si="4"/>
        <v>39.208494258390346</v>
      </c>
      <c r="U21" s="5">
        <v>0.62351435732600669</v>
      </c>
      <c r="W21" s="28" t="s">
        <v>201</v>
      </c>
      <c r="X21" s="32">
        <v>2947</v>
      </c>
      <c r="Y21" s="28">
        <v>0</v>
      </c>
      <c r="Z21" s="32">
        <v>2947</v>
      </c>
      <c r="AC21" s="5"/>
      <c r="AD21" s="5"/>
      <c r="AE21" s="25"/>
      <c r="AF21" s="5"/>
      <c r="AN21" t="s">
        <v>20</v>
      </c>
      <c r="AO21" s="25">
        <v>3.38</v>
      </c>
      <c r="AP21" s="5">
        <v>0.57672863815663911</v>
      </c>
    </row>
    <row r="22" spans="1:50" ht="17">
      <c r="A22" t="s">
        <v>24</v>
      </c>
      <c r="B22" s="6">
        <v>1362.8309018554687</v>
      </c>
      <c r="C22" s="1">
        <v>4.0191476718749994</v>
      </c>
      <c r="D22" s="2">
        <v>397.03415922656251</v>
      </c>
      <c r="E22" s="3">
        <v>960.691761875</v>
      </c>
      <c r="F22" s="4">
        <v>1.0858330820312501</v>
      </c>
      <c r="H22" t="s">
        <v>24</v>
      </c>
      <c r="I22" s="6">
        <v>1362.8309018554687</v>
      </c>
      <c r="J22" s="5">
        <f t="shared" si="1"/>
        <v>2.9491169200837795E-3</v>
      </c>
      <c r="K22" s="5">
        <f t="shared" si="1"/>
        <v>0.2913304641727803</v>
      </c>
      <c r="L22" s="5">
        <f t="shared" si="1"/>
        <v>0.70492367069680928</v>
      </c>
      <c r="M22" s="5">
        <f t="shared" si="2"/>
        <v>7.9674821032668739E-4</v>
      </c>
      <c r="P22" s="5">
        <f t="shared" si="3"/>
        <v>0.29427958109286401</v>
      </c>
      <c r="Q22" s="30">
        <f>X274</f>
        <v>23786</v>
      </c>
      <c r="S22" t="s">
        <v>24</v>
      </c>
      <c r="T22" s="5">
        <f t="shared" si="4"/>
        <v>17.453375886631136</v>
      </c>
      <c r="U22" s="5">
        <v>0.29427958109286401</v>
      </c>
      <c r="W22" s="28" t="s">
        <v>202</v>
      </c>
      <c r="X22" s="32">
        <v>1435</v>
      </c>
      <c r="Y22" s="28">
        <v>0</v>
      </c>
      <c r="Z22" s="32">
        <v>1435</v>
      </c>
      <c r="AC22" s="5"/>
      <c r="AD22" s="5"/>
      <c r="AE22" s="25"/>
      <c r="AF22" s="5"/>
      <c r="AN22" t="s">
        <v>21</v>
      </c>
      <c r="AO22" s="25">
        <v>3.46</v>
      </c>
      <c r="AP22" s="5">
        <v>0.51541693967006053</v>
      </c>
    </row>
    <row r="23" spans="1:50" ht="17">
      <c r="A23" t="s">
        <v>25</v>
      </c>
      <c r="B23" s="6">
        <v>1674.1816819140624</v>
      </c>
      <c r="C23" s="1">
        <v>94.27301949999999</v>
      </c>
      <c r="D23" s="2">
        <v>884.22077724999997</v>
      </c>
      <c r="E23" s="3">
        <v>693.37565999999993</v>
      </c>
      <c r="F23" s="4">
        <v>2.3122251640624998</v>
      </c>
      <c r="H23" t="s">
        <v>25</v>
      </c>
      <c r="I23" s="6">
        <v>1674.1816819140624</v>
      </c>
      <c r="J23" s="5">
        <f t="shared" si="1"/>
        <v>5.6309909801557083E-2</v>
      </c>
      <c r="K23" s="5">
        <f>D23/$B23</f>
        <v>0.52815102853059881</v>
      </c>
      <c r="L23" s="5">
        <f t="shared" si="1"/>
        <v>0.41415795399653144</v>
      </c>
      <c r="M23" s="5">
        <f t="shared" si="2"/>
        <v>1.3811076713125742E-3</v>
      </c>
      <c r="P23" s="5">
        <f t="shared" si="3"/>
        <v>0.58446093833215595</v>
      </c>
      <c r="Q23" s="30">
        <f>X9</f>
        <v>257948</v>
      </c>
      <c r="T23" s="5"/>
      <c r="U23" s="5"/>
      <c r="W23" s="28" t="s">
        <v>203</v>
      </c>
      <c r="X23" s="28">
        <v>791</v>
      </c>
      <c r="Y23" s="28">
        <v>0</v>
      </c>
      <c r="Z23" s="28">
        <v>791</v>
      </c>
      <c r="AC23" s="5"/>
      <c r="AD23" s="5"/>
      <c r="AE23" s="25"/>
      <c r="AF23" s="5"/>
      <c r="AN23" t="s">
        <v>22</v>
      </c>
      <c r="AO23" s="25">
        <v>3.64</v>
      </c>
      <c r="AP23" s="5">
        <v>0.39574456117654933</v>
      </c>
      <c r="AX23" t="s">
        <v>540</v>
      </c>
    </row>
    <row r="24" spans="1:50" ht="17">
      <c r="A24" t="s">
        <v>26</v>
      </c>
      <c r="B24" s="6">
        <v>1223.1685998124999</v>
      </c>
      <c r="C24" s="1">
        <v>43.465892749999988</v>
      </c>
      <c r="D24" s="2">
        <v>603.61950224999998</v>
      </c>
      <c r="E24" s="3">
        <v>575.05835442187492</v>
      </c>
      <c r="F24" s="4">
        <v>1.0248503906249999</v>
      </c>
      <c r="H24" t="s">
        <v>26</v>
      </c>
      <c r="I24" s="6">
        <v>1223.1685998124999</v>
      </c>
      <c r="J24" s="5">
        <f t="shared" si="1"/>
        <v>3.5535487713356032E-2</v>
      </c>
      <c r="K24" s="5">
        <f t="shared" si="1"/>
        <v>0.49348838937046707</v>
      </c>
      <c r="L24" s="5">
        <f t="shared" si="1"/>
        <v>0.47013825772671558</v>
      </c>
      <c r="M24" s="5">
        <f t="shared" si="2"/>
        <v>8.3786518946128913E-4</v>
      </c>
      <c r="P24" s="5">
        <f t="shared" si="3"/>
        <v>0.52902387708382315</v>
      </c>
      <c r="Q24" s="30">
        <f>X288</f>
        <v>31613</v>
      </c>
      <c r="S24" t="s">
        <v>26</v>
      </c>
      <c r="T24" s="5">
        <f t="shared" si="4"/>
        <v>25.845169672313343</v>
      </c>
      <c r="U24" s="5">
        <v>0.52902387708382315</v>
      </c>
      <c r="W24" s="28" t="s">
        <v>204</v>
      </c>
      <c r="X24" s="32">
        <v>1534</v>
      </c>
      <c r="Y24" s="28">
        <v>0</v>
      </c>
      <c r="Z24" s="32">
        <v>1534</v>
      </c>
      <c r="AC24" s="5"/>
      <c r="AD24" s="5"/>
      <c r="AE24" s="25"/>
      <c r="AF24" s="5"/>
      <c r="AN24" t="s">
        <v>23</v>
      </c>
      <c r="AO24" s="25">
        <v>3.57</v>
      </c>
      <c r="AP24" s="5">
        <v>0.62351435732600669</v>
      </c>
      <c r="AX24" t="s">
        <v>85</v>
      </c>
    </row>
    <row r="25" spans="1:50" ht="17">
      <c r="A25" t="s">
        <v>27</v>
      </c>
      <c r="B25" s="6">
        <v>1856.9497346406249</v>
      </c>
      <c r="C25" s="1">
        <v>81.239839750000002</v>
      </c>
      <c r="D25" s="2">
        <v>896.797956</v>
      </c>
      <c r="E25" s="3">
        <v>877.63719399999991</v>
      </c>
      <c r="F25" s="4">
        <v>1.2747448906250001</v>
      </c>
      <c r="H25" t="s">
        <v>27</v>
      </c>
      <c r="I25" s="6">
        <v>1856.9497346406249</v>
      </c>
      <c r="J25" s="5">
        <f t="shared" si="1"/>
        <v>4.3749078520815388E-2</v>
      </c>
      <c r="K25" s="5">
        <f t="shared" si="1"/>
        <v>0.4829414276922025</v>
      </c>
      <c r="L25" s="5">
        <f t="shared" si="1"/>
        <v>0.47262302130641615</v>
      </c>
      <c r="M25" s="5">
        <f t="shared" si="2"/>
        <v>6.8647248056593257E-4</v>
      </c>
      <c r="P25" s="5">
        <f t="shared" si="3"/>
        <v>0.52669050621301783</v>
      </c>
      <c r="Q25" s="30">
        <f>X306</f>
        <v>91123</v>
      </c>
      <c r="S25" t="s">
        <v>27</v>
      </c>
      <c r="T25" s="5">
        <f t="shared" si="4"/>
        <v>49.071333650092051</v>
      </c>
      <c r="U25" s="5">
        <v>0.52669050621301783</v>
      </c>
      <c r="W25" s="28" t="s">
        <v>205</v>
      </c>
      <c r="X25" s="28">
        <v>783</v>
      </c>
      <c r="Y25" s="28">
        <v>0</v>
      </c>
      <c r="Z25" s="28">
        <v>783</v>
      </c>
      <c r="AC25" s="5"/>
      <c r="AD25" s="5"/>
      <c r="AE25" s="25"/>
      <c r="AF25" s="5"/>
      <c r="AN25" t="s">
        <v>24</v>
      </c>
      <c r="AO25" s="25">
        <v>3.59</v>
      </c>
      <c r="AP25" s="5">
        <v>0.29427958109286401</v>
      </c>
      <c r="AX25" t="s">
        <v>541</v>
      </c>
    </row>
    <row r="26" spans="1:50" ht="17">
      <c r="A26" t="s">
        <v>28</v>
      </c>
      <c r="B26" s="6">
        <v>1081.2265882617187</v>
      </c>
      <c r="C26" s="1">
        <v>58.452771324218737</v>
      </c>
      <c r="D26" s="2">
        <v>566.91787435937499</v>
      </c>
      <c r="E26" s="3">
        <v>453.91808507812499</v>
      </c>
      <c r="F26" s="4">
        <v>1.9378575</v>
      </c>
      <c r="H26" t="s">
        <v>28</v>
      </c>
      <c r="I26" s="6">
        <v>1081.2265882617187</v>
      </c>
      <c r="J26" s="5">
        <f>C26/$B26</f>
        <v>5.4061537108695129E-2</v>
      </c>
      <c r="K26" s="5">
        <f t="shared" si="1"/>
        <v>0.52432846224287299</v>
      </c>
      <c r="L26" s="5">
        <f t="shared" si="1"/>
        <v>0.41981772369091136</v>
      </c>
      <c r="M26" s="5">
        <f>F26/$B26</f>
        <v>1.7922769575205153E-3</v>
      </c>
      <c r="P26" s="5">
        <f>1-L26-M26</f>
        <v>0.57838999935156821</v>
      </c>
      <c r="Q26" s="30">
        <f>X324</f>
        <v>57432</v>
      </c>
      <c r="S26" t="s">
        <v>28</v>
      </c>
      <c r="T26" s="5">
        <f>Q26/I26</f>
        <v>53.117450702292729</v>
      </c>
      <c r="U26" s="5">
        <v>0.57838999935156821</v>
      </c>
      <c r="W26" s="28" t="s">
        <v>206</v>
      </c>
      <c r="X26" s="32">
        <v>1530</v>
      </c>
      <c r="Y26" s="28">
        <v>0</v>
      </c>
      <c r="Z26" s="32">
        <v>1530</v>
      </c>
      <c r="AC26" s="5"/>
      <c r="AD26" s="5"/>
      <c r="AE26" s="25"/>
      <c r="AF26" s="5"/>
      <c r="AN26" t="s">
        <v>26</v>
      </c>
      <c r="AO26" s="25">
        <v>3.47</v>
      </c>
      <c r="AP26" s="5">
        <v>0.52902387708382315</v>
      </c>
      <c r="AX26" t="s">
        <v>542</v>
      </c>
    </row>
    <row r="27" spans="1:50" ht="17">
      <c r="W27" s="28" t="s">
        <v>207</v>
      </c>
      <c r="X27" s="28">
        <v>690</v>
      </c>
      <c r="Y27" s="28">
        <v>0</v>
      </c>
      <c r="Z27" s="28">
        <v>690</v>
      </c>
      <c r="AC27" s="5"/>
      <c r="AD27" s="5"/>
      <c r="AE27" s="25"/>
      <c r="AF27" s="5"/>
      <c r="AN27" t="s">
        <v>27</v>
      </c>
      <c r="AO27" s="25">
        <v>3.26</v>
      </c>
      <c r="AP27" s="5">
        <v>0.52669050621301783</v>
      </c>
      <c r="AX27" t="s">
        <v>543</v>
      </c>
    </row>
    <row r="28" spans="1:50" ht="17">
      <c r="H28" t="s">
        <v>552</v>
      </c>
      <c r="I28" s="6">
        <f>SUM(I5:I26)</f>
        <v>27552.047051937494</v>
      </c>
      <c r="W28" s="28" t="s">
        <v>208</v>
      </c>
      <c r="X28" s="32">
        <v>1942</v>
      </c>
      <c r="Y28" s="28">
        <v>0</v>
      </c>
      <c r="Z28" s="32">
        <v>1942</v>
      </c>
      <c r="AC28" s="5"/>
      <c r="AD28" s="5"/>
      <c r="AE28" s="25"/>
      <c r="AF28" s="5"/>
      <c r="AN28" t="s">
        <v>28</v>
      </c>
      <c r="AO28" s="25">
        <v>3.49</v>
      </c>
      <c r="AP28" s="5">
        <v>0.57838999935156821</v>
      </c>
      <c r="AX28" t="s">
        <v>544</v>
      </c>
    </row>
    <row r="29" spans="1:50" ht="17">
      <c r="P29" s="41" t="s">
        <v>521</v>
      </c>
      <c r="Q29" s="41"/>
      <c r="R29" s="41"/>
      <c r="S29" s="41"/>
      <c r="T29" s="41"/>
      <c r="W29" s="28" t="s">
        <v>209</v>
      </c>
      <c r="X29" s="32">
        <v>1285</v>
      </c>
      <c r="Y29" s="28">
        <v>0</v>
      </c>
      <c r="Z29" s="32">
        <v>1285</v>
      </c>
      <c r="AC29" s="5"/>
      <c r="AD29" s="5"/>
      <c r="AE29" s="25"/>
      <c r="AF29" s="5"/>
      <c r="AX29" t="s">
        <v>545</v>
      </c>
    </row>
    <row r="30" spans="1:50" ht="17">
      <c r="P30" t="s">
        <v>513</v>
      </c>
      <c r="Q30" t="s">
        <v>514</v>
      </c>
      <c r="R30" t="s">
        <v>515</v>
      </c>
      <c r="S30" t="s">
        <v>516</v>
      </c>
      <c r="T30" t="s">
        <v>517</v>
      </c>
      <c r="U30" t="s">
        <v>510</v>
      </c>
      <c r="W30" s="28" t="s">
        <v>210</v>
      </c>
      <c r="X30" s="28">
        <v>761</v>
      </c>
      <c r="Y30" s="28">
        <v>0</v>
      </c>
      <c r="Z30" s="28">
        <v>761</v>
      </c>
      <c r="AE30" s="25"/>
      <c r="AX30" t="s">
        <v>546</v>
      </c>
    </row>
    <row r="31" spans="1:50" ht="17">
      <c r="O31" t="s">
        <v>512</v>
      </c>
      <c r="P31" s="6">
        <f>I13+I23</f>
        <v>3193.7905516796873</v>
      </c>
      <c r="Q31" s="13">
        <f>C13+C23</f>
        <v>130.597731375</v>
      </c>
      <c r="R31" s="13">
        <f>D13+D23</f>
        <v>1530.325340375</v>
      </c>
      <c r="S31" s="13">
        <f>E13+E23</f>
        <v>1529.3393659999999</v>
      </c>
      <c r="T31" s="13">
        <f>F13+F23</f>
        <v>3.5281139296874997</v>
      </c>
      <c r="U31" s="30">
        <f>Q13+Q23</f>
        <v>377765</v>
      </c>
      <c r="W31" s="28" t="s">
        <v>211</v>
      </c>
      <c r="X31" s="32">
        <v>1422</v>
      </c>
      <c r="Y31" s="28">
        <v>0</v>
      </c>
      <c r="Z31" s="32">
        <v>1422</v>
      </c>
      <c r="AX31" t="s">
        <v>547</v>
      </c>
    </row>
    <row r="32" spans="1:50" ht="17">
      <c r="P32" s="13"/>
      <c r="W32" s="28" t="s">
        <v>212</v>
      </c>
      <c r="X32" s="28">
        <v>779</v>
      </c>
      <c r="Y32" s="28">
        <v>0</v>
      </c>
      <c r="Z32" s="28">
        <v>779</v>
      </c>
      <c r="AX32" t="s">
        <v>548</v>
      </c>
    </row>
    <row r="33" spans="8:54" ht="17">
      <c r="Q33" t="s">
        <v>519</v>
      </c>
      <c r="R33" t="s">
        <v>125</v>
      </c>
      <c r="S33" t="s">
        <v>126</v>
      </c>
      <c r="T33" t="s">
        <v>520</v>
      </c>
      <c r="U33" t="s">
        <v>510</v>
      </c>
      <c r="W33" s="28" t="s">
        <v>213</v>
      </c>
      <c r="X33" s="32">
        <v>1065</v>
      </c>
      <c r="Y33" s="28">
        <v>0</v>
      </c>
      <c r="Z33" s="32">
        <v>1065</v>
      </c>
    </row>
    <row r="34" spans="8:54" ht="17">
      <c r="I34" t="s">
        <v>511</v>
      </c>
      <c r="J34" t="str">
        <f>L3</f>
        <v>доля</v>
      </c>
      <c r="Q34" s="5">
        <f>Q31/$P31</f>
        <v>4.0891138370459414E-2</v>
      </c>
      <c r="R34" s="5">
        <f>R31/$P31</f>
        <v>0.47915644924497852</v>
      </c>
      <c r="S34" s="5">
        <f>S31/$P31</f>
        <v>0.47884773320394647</v>
      </c>
      <c r="T34" s="5">
        <f>T31/$P31</f>
        <v>1.104679180615643E-3</v>
      </c>
      <c r="U34" s="30">
        <f>U31</f>
        <v>377765</v>
      </c>
      <c r="W34" s="29" t="s">
        <v>214</v>
      </c>
      <c r="X34" s="31">
        <v>114487</v>
      </c>
      <c r="Y34" s="31">
        <v>35270</v>
      </c>
      <c r="Z34" s="31">
        <v>79217</v>
      </c>
      <c r="AE34" s="25"/>
      <c r="AF34" s="5"/>
      <c r="AX34" t="s">
        <v>33</v>
      </c>
    </row>
    <row r="35" spans="8:54" ht="17">
      <c r="H35" t="s">
        <v>7</v>
      </c>
      <c r="J35" t="str">
        <f t="shared" ref="J35:J57" si="5">L4</f>
        <v>Land area degraded:</v>
      </c>
      <c r="W35" s="28" t="s">
        <v>215</v>
      </c>
      <c r="X35" s="32">
        <v>6964</v>
      </c>
      <c r="Y35" s="32">
        <v>6964</v>
      </c>
      <c r="Z35" s="28">
        <v>0</v>
      </c>
      <c r="AE35" s="25"/>
      <c r="AF35" s="5"/>
      <c r="AX35" t="s">
        <v>549</v>
      </c>
      <c r="BB35" s="27">
        <v>3.6300000000000001E+145</v>
      </c>
    </row>
    <row r="36" spans="8:54" ht="17">
      <c r="H36" t="s">
        <v>5</v>
      </c>
      <c r="I36" s="5">
        <v>35.753429991884531</v>
      </c>
      <c r="J36" s="5">
        <f t="shared" si="5"/>
        <v>0.64654490797422859</v>
      </c>
      <c r="T36" t="s">
        <v>511</v>
      </c>
      <c r="U36" t="s">
        <v>522</v>
      </c>
      <c r="W36" s="28" t="s">
        <v>216</v>
      </c>
      <c r="X36" s="32">
        <v>6964</v>
      </c>
      <c r="Y36" s="32">
        <v>6964</v>
      </c>
      <c r="Z36" s="28">
        <v>0</v>
      </c>
      <c r="AE36" s="25"/>
      <c r="AF36" s="5"/>
      <c r="AX36" t="s">
        <v>550</v>
      </c>
      <c r="BB36" s="27">
        <v>151.202899124086</v>
      </c>
    </row>
    <row r="37" spans="8:54" ht="17">
      <c r="H37" t="s">
        <v>524</v>
      </c>
      <c r="I37" s="5">
        <v>232.05628245539862</v>
      </c>
      <c r="J37" s="5">
        <f t="shared" si="5"/>
        <v>0.48019936486852255</v>
      </c>
      <c r="T37" s="5">
        <f>U34/P31</f>
        <v>118.28108133181269</v>
      </c>
      <c r="U37" s="5">
        <f>1-S34-T34</f>
        <v>0.5200475876154379</v>
      </c>
      <c r="W37" s="28" t="s">
        <v>217</v>
      </c>
      <c r="X37" s="32">
        <v>18168</v>
      </c>
      <c r="Y37" s="32">
        <v>18168</v>
      </c>
      <c r="Z37" s="28">
        <v>0</v>
      </c>
      <c r="AE37" s="25"/>
      <c r="AF37" s="5"/>
      <c r="AX37" t="s">
        <v>551</v>
      </c>
      <c r="BB37" s="27">
        <v>512.43228246381898</v>
      </c>
    </row>
    <row r="38" spans="8:54" ht="17">
      <c r="H38" t="s">
        <v>8</v>
      </c>
      <c r="I38" s="5">
        <v>39.351792917159003</v>
      </c>
      <c r="J38" s="5">
        <f t="shared" si="5"/>
        <v>0.26512575091018759</v>
      </c>
      <c r="P38" s="41" t="s">
        <v>521</v>
      </c>
      <c r="Q38" s="41"/>
      <c r="R38" s="41"/>
      <c r="S38" s="41"/>
      <c r="T38" s="41"/>
      <c r="W38" s="28" t="s">
        <v>218</v>
      </c>
      <c r="X38" s="32">
        <v>18168</v>
      </c>
      <c r="Y38" s="32">
        <v>18168</v>
      </c>
      <c r="Z38" s="28">
        <v>0</v>
      </c>
      <c r="AE38" s="25"/>
      <c r="AF38" s="5"/>
      <c r="AS38" t="s">
        <v>555</v>
      </c>
    </row>
    <row r="39" spans="8:54" ht="17">
      <c r="H39" t="s">
        <v>9</v>
      </c>
      <c r="I39" s="5">
        <v>39.381513133118887</v>
      </c>
      <c r="J39" s="5">
        <f t="shared" si="5"/>
        <v>0.54788109281862918</v>
      </c>
      <c r="P39" t="s">
        <v>513</v>
      </c>
      <c r="Q39" t="s">
        <v>514</v>
      </c>
      <c r="R39" t="s">
        <v>515</v>
      </c>
      <c r="S39" t="s">
        <v>516</v>
      </c>
      <c r="T39" t="s">
        <v>517</v>
      </c>
      <c r="U39" t="s">
        <v>510</v>
      </c>
      <c r="W39" s="28" t="s">
        <v>219</v>
      </c>
      <c r="X39" s="32">
        <v>10138</v>
      </c>
      <c r="Y39" s="32">
        <v>10138</v>
      </c>
      <c r="Z39" s="28">
        <v>0</v>
      </c>
      <c r="AE39" s="25"/>
      <c r="AF39" s="5"/>
      <c r="AX39" s="34" t="s">
        <v>554</v>
      </c>
      <c r="AY39" s="34">
        <v>3.39</v>
      </c>
    </row>
    <row r="40" spans="8:54" ht="17">
      <c r="H40" t="s">
        <v>10</v>
      </c>
      <c r="I40" s="5">
        <v>14.769072545003231</v>
      </c>
      <c r="J40" s="5">
        <f t="shared" si="5"/>
        <v>0.62541080412217065</v>
      </c>
      <c r="O40" t="s">
        <v>523</v>
      </c>
      <c r="P40" s="6">
        <f>I6+I11</f>
        <v>2149.9611849375001</v>
      </c>
      <c r="Q40" s="13">
        <f>C6+C11</f>
        <v>134.12144050000001</v>
      </c>
      <c r="R40" s="13">
        <f>D6+D11</f>
        <v>1135.8726165</v>
      </c>
      <c r="S40" s="13">
        <f>E6+E11</f>
        <v>876.66241874999992</v>
      </c>
      <c r="T40" s="13">
        <f>F6+F11</f>
        <v>3.3047091875000003</v>
      </c>
      <c r="U40" s="30">
        <f>Q6+Q11</f>
        <v>498912</v>
      </c>
      <c r="W40" s="28" t="s">
        <v>220</v>
      </c>
      <c r="X40" s="32">
        <v>10138</v>
      </c>
      <c r="Y40" s="32">
        <v>10138</v>
      </c>
      <c r="Z40" s="28">
        <v>0</v>
      </c>
      <c r="AE40" s="25"/>
      <c r="AF40" s="5"/>
      <c r="AS40" t="s">
        <v>7</v>
      </c>
      <c r="AT40" s="12" t="s">
        <v>30</v>
      </c>
      <c r="AU40" t="s">
        <v>538</v>
      </c>
    </row>
    <row r="41" spans="8:54" ht="17">
      <c r="H41" t="s">
        <v>11</v>
      </c>
      <c r="I41" s="5">
        <v>24.450177375886124</v>
      </c>
      <c r="J41" s="5">
        <f t="shared" si="5"/>
        <v>0.48993445868764107</v>
      </c>
      <c r="W41" s="28" t="s">
        <v>221</v>
      </c>
      <c r="X41" s="32">
        <v>3634</v>
      </c>
      <c r="Y41" s="28">
        <v>0</v>
      </c>
      <c r="Z41" s="32">
        <v>3634</v>
      </c>
      <c r="AE41" s="25"/>
      <c r="AF41" s="5"/>
      <c r="AR41">
        <v>1</v>
      </c>
      <c r="AS41" t="s">
        <v>27</v>
      </c>
      <c r="AT41" s="25">
        <v>3.26</v>
      </c>
      <c r="AU41" s="5">
        <f>(AR41-0.25)/($R$108+0.5)</f>
        <v>3.6585365853658534E-2</v>
      </c>
      <c r="AX41" t="s">
        <v>553</v>
      </c>
      <c r="AY41" s="27">
        <f>BB37/BB36</f>
        <v>3.3890374155014507</v>
      </c>
    </row>
    <row r="42" spans="8:54" ht="17">
      <c r="I42" s="5"/>
      <c r="J42" s="5"/>
      <c r="Q42" t="s">
        <v>519</v>
      </c>
      <c r="R42" t="s">
        <v>125</v>
      </c>
      <c r="S42" t="s">
        <v>126</v>
      </c>
      <c r="T42" t="s">
        <v>520</v>
      </c>
      <c r="U42" t="s">
        <v>510</v>
      </c>
      <c r="W42" s="28" t="s">
        <v>222</v>
      </c>
      <c r="X42" s="32">
        <v>3753</v>
      </c>
      <c r="Y42" s="28">
        <v>0</v>
      </c>
      <c r="Z42" s="32">
        <v>3753</v>
      </c>
      <c r="AE42" s="25"/>
      <c r="AF42" s="5"/>
      <c r="AR42">
        <v>2</v>
      </c>
      <c r="AS42" t="s">
        <v>19</v>
      </c>
      <c r="AT42" s="25">
        <v>3.29</v>
      </c>
      <c r="AU42" s="5">
        <f t="shared" ref="AU42:AU60" si="6">(AR42-0.25)/($R$108+0.5)</f>
        <v>8.5365853658536592E-2</v>
      </c>
    </row>
    <row r="43" spans="8:54" ht="17">
      <c r="H43" t="s">
        <v>13</v>
      </c>
      <c r="I43" s="5">
        <v>34.301837647153185</v>
      </c>
      <c r="J43" s="5">
        <f t="shared" si="5"/>
        <v>0.36409115963153005</v>
      </c>
      <c r="Q43" s="5">
        <f>Q40/$P40</f>
        <v>6.2383191584874563E-2</v>
      </c>
      <c r="R43" s="5">
        <f>R40/$P40</f>
        <v>0.5283223829610767</v>
      </c>
      <c r="S43" s="5">
        <f>S40/$P40</f>
        <v>0.40775732366325707</v>
      </c>
      <c r="T43" s="5">
        <f>T40/$P40</f>
        <v>1.5371017907916645E-3</v>
      </c>
      <c r="U43" s="30">
        <f>U40</f>
        <v>498912</v>
      </c>
      <c r="W43" s="28" t="s">
        <v>223</v>
      </c>
      <c r="X43" s="32">
        <v>4750</v>
      </c>
      <c r="Y43" s="28">
        <v>0</v>
      </c>
      <c r="Z43" s="32">
        <v>4750</v>
      </c>
      <c r="AE43" s="25"/>
      <c r="AF43" s="5"/>
      <c r="AR43">
        <v>3</v>
      </c>
      <c r="AS43" t="s">
        <v>9</v>
      </c>
      <c r="AT43" s="25">
        <v>3.35</v>
      </c>
      <c r="AU43" s="5">
        <f t="shared" si="6"/>
        <v>0.13414634146341464</v>
      </c>
    </row>
    <row r="44" spans="8:54" ht="17">
      <c r="H44" t="s">
        <v>518</v>
      </c>
      <c r="I44" s="5">
        <v>118.28108133181269</v>
      </c>
      <c r="J44" s="5">
        <f t="shared" si="5"/>
        <v>0.55011768003758343</v>
      </c>
      <c r="W44" s="28" t="s">
        <v>224</v>
      </c>
      <c r="X44" s="32">
        <v>3230</v>
      </c>
      <c r="Y44" s="28">
        <v>0</v>
      </c>
      <c r="Z44" s="32">
        <v>3230</v>
      </c>
      <c r="AE44" s="25"/>
      <c r="AF44" s="5"/>
      <c r="AR44">
        <v>4</v>
      </c>
      <c r="AS44" t="s">
        <v>20</v>
      </c>
      <c r="AT44" s="25">
        <v>3.38</v>
      </c>
      <c r="AU44" s="5">
        <f t="shared" si="6"/>
        <v>0.18292682926829268</v>
      </c>
    </row>
    <row r="45" spans="8:54" ht="17">
      <c r="H45" t="s">
        <v>15</v>
      </c>
      <c r="I45" s="5">
        <v>25.962115289027228</v>
      </c>
      <c r="J45" s="5">
        <f t="shared" si="5"/>
        <v>0.34806687531110442</v>
      </c>
      <c r="T45" t="s">
        <v>511</v>
      </c>
      <c r="U45" t="s">
        <v>522</v>
      </c>
      <c r="V45" t="s">
        <v>525</v>
      </c>
      <c r="W45" s="28" t="s">
        <v>225</v>
      </c>
      <c r="X45" s="32">
        <v>1577</v>
      </c>
      <c r="Y45" s="28">
        <v>0</v>
      </c>
      <c r="Z45" s="32">
        <v>1577</v>
      </c>
      <c r="AE45" s="25"/>
      <c r="AF45" s="5"/>
      <c r="AR45">
        <v>5</v>
      </c>
      <c r="AS45" t="s">
        <v>8</v>
      </c>
      <c r="AT45" s="25">
        <v>3.41</v>
      </c>
      <c r="AU45" s="5">
        <f t="shared" si="6"/>
        <v>0.23170731707317074</v>
      </c>
    </row>
    <row r="46" spans="8:54" ht="17">
      <c r="H46" t="s">
        <v>16</v>
      </c>
      <c r="I46" s="5">
        <v>26.724941617964816</v>
      </c>
      <c r="J46" s="5">
        <f t="shared" si="5"/>
        <v>0.56947418805532113</v>
      </c>
      <c r="T46" s="5">
        <f>U43/P40</f>
        <v>232.05628245539862</v>
      </c>
      <c r="U46" s="5">
        <f>1-S43-T43</f>
        <v>0.5907055745459513</v>
      </c>
      <c r="V46" t="s">
        <v>85</v>
      </c>
      <c r="W46" s="28" t="s">
        <v>226</v>
      </c>
      <c r="X46" s="32">
        <v>10807</v>
      </c>
      <c r="Y46" s="28">
        <v>0</v>
      </c>
      <c r="Z46" s="32">
        <v>10807</v>
      </c>
      <c r="AE46" s="25"/>
      <c r="AF46" s="5"/>
      <c r="AR46">
        <v>6</v>
      </c>
      <c r="AS46" t="s">
        <v>13</v>
      </c>
      <c r="AT46" s="25">
        <v>3.41</v>
      </c>
      <c r="AU46" s="5">
        <f t="shared" si="6"/>
        <v>0.28048780487804881</v>
      </c>
    </row>
    <row r="47" spans="8:54" ht="17">
      <c r="H47" t="s">
        <v>17</v>
      </c>
      <c r="I47" s="5">
        <v>14.499557967047117</v>
      </c>
      <c r="J47" s="5">
        <f t="shared" si="5"/>
        <v>0.65983602203335789</v>
      </c>
      <c r="V47" t="s">
        <v>526</v>
      </c>
      <c r="W47" s="28" t="s">
        <v>227</v>
      </c>
      <c r="X47" s="28">
        <v>772</v>
      </c>
      <c r="Y47" s="28">
        <v>0</v>
      </c>
      <c r="Z47" s="28">
        <v>772</v>
      </c>
      <c r="AE47" s="25"/>
      <c r="AF47" s="5"/>
      <c r="AR47">
        <v>7</v>
      </c>
      <c r="AS47" t="s">
        <v>17</v>
      </c>
      <c r="AT47" s="25">
        <v>3.46</v>
      </c>
      <c r="AU47" s="5">
        <f t="shared" si="6"/>
        <v>0.32926829268292684</v>
      </c>
    </row>
    <row r="48" spans="8:54" ht="17">
      <c r="H48" t="s">
        <v>19</v>
      </c>
      <c r="I48" s="5">
        <v>21.530614772210996</v>
      </c>
      <c r="J48" s="5">
        <f t="shared" si="5"/>
        <v>0.54137466387204758</v>
      </c>
      <c r="V48" t="s">
        <v>527</v>
      </c>
      <c r="W48" s="28" t="s">
        <v>228</v>
      </c>
      <c r="X48" s="32">
        <v>1379</v>
      </c>
      <c r="Y48" s="28">
        <v>0</v>
      </c>
      <c r="Z48" s="32">
        <v>1379</v>
      </c>
      <c r="AE48" s="25"/>
      <c r="AF48" s="5"/>
      <c r="AR48">
        <v>8</v>
      </c>
      <c r="AS48" t="s">
        <v>21</v>
      </c>
      <c r="AT48" s="25">
        <v>3.46</v>
      </c>
      <c r="AU48" s="5">
        <f t="shared" si="6"/>
        <v>0.37804878048780488</v>
      </c>
    </row>
    <row r="49" spans="8:51" ht="17">
      <c r="H49" t="s">
        <v>20</v>
      </c>
      <c r="I49" s="5">
        <v>30.443091437528505</v>
      </c>
      <c r="J49" s="5">
        <f t="shared" si="5"/>
        <v>0.4211111761916142</v>
      </c>
      <c r="V49" t="s">
        <v>528</v>
      </c>
      <c r="W49" s="28" t="s">
        <v>229</v>
      </c>
      <c r="X49" s="32">
        <v>2263</v>
      </c>
      <c r="Y49" s="28">
        <v>0</v>
      </c>
      <c r="Z49" s="32">
        <v>2263</v>
      </c>
      <c r="AE49" s="25"/>
      <c r="AF49" s="5"/>
      <c r="AR49">
        <v>9</v>
      </c>
      <c r="AS49" t="s">
        <v>15</v>
      </c>
      <c r="AT49" s="25">
        <v>3.47</v>
      </c>
      <c r="AU49" s="5">
        <f t="shared" si="6"/>
        <v>0.42682926829268292</v>
      </c>
    </row>
    <row r="50" spans="8:51" ht="17">
      <c r="H50" t="s">
        <v>21</v>
      </c>
      <c r="I50" s="5">
        <v>30.243432889433937</v>
      </c>
      <c r="J50" s="5">
        <f t="shared" si="5"/>
        <v>0.48319340764949942</v>
      </c>
      <c r="V50" t="s">
        <v>529</v>
      </c>
      <c r="W50" s="28" t="s">
        <v>230</v>
      </c>
      <c r="X50" s="32">
        <v>3390</v>
      </c>
      <c r="Y50" s="28">
        <v>0</v>
      </c>
      <c r="Z50" s="32">
        <v>3390</v>
      </c>
      <c r="AE50" s="25"/>
      <c r="AF50" s="5"/>
      <c r="AR50">
        <v>10</v>
      </c>
      <c r="AS50" t="s">
        <v>26</v>
      </c>
      <c r="AT50" s="25">
        <v>3.47</v>
      </c>
      <c r="AU50" s="5">
        <f t="shared" si="6"/>
        <v>0.47560975609756095</v>
      </c>
    </row>
    <row r="51" spans="8:51" ht="17">
      <c r="H51" t="s">
        <v>22</v>
      </c>
      <c r="I51" s="5">
        <v>20.069377548923573</v>
      </c>
      <c r="J51" s="5">
        <f t="shared" si="5"/>
        <v>0.60362751527474146</v>
      </c>
      <c r="V51" t="s">
        <v>530</v>
      </c>
      <c r="W51" s="28" t="s">
        <v>231</v>
      </c>
      <c r="X51" s="32">
        <v>1884</v>
      </c>
      <c r="Y51" s="28">
        <v>0</v>
      </c>
      <c r="Z51" s="32">
        <v>1884</v>
      </c>
      <c r="AE51" s="25"/>
      <c r="AF51" s="5"/>
      <c r="AR51">
        <v>11</v>
      </c>
      <c r="AS51" t="s">
        <v>28</v>
      </c>
      <c r="AT51" s="25">
        <v>3.49</v>
      </c>
      <c r="AU51" s="5">
        <f t="shared" si="6"/>
        <v>0.52439024390243905</v>
      </c>
    </row>
    <row r="52" spans="8:51" ht="17">
      <c r="H52" t="s">
        <v>23</v>
      </c>
      <c r="I52" s="5">
        <v>39.208494258390346</v>
      </c>
      <c r="J52" s="5">
        <f t="shared" si="5"/>
        <v>0.3739499786924943</v>
      </c>
      <c r="V52" t="s">
        <v>531</v>
      </c>
      <c r="W52" s="28" t="s">
        <v>232</v>
      </c>
      <c r="X52" s="32">
        <v>10296</v>
      </c>
      <c r="Y52" s="28">
        <v>0</v>
      </c>
      <c r="Z52" s="32">
        <v>10296</v>
      </c>
      <c r="AE52" s="25"/>
      <c r="AF52" s="5"/>
      <c r="AR52">
        <v>12</v>
      </c>
      <c r="AS52" s="34" t="s">
        <v>524</v>
      </c>
      <c r="AT52" s="25">
        <v>3.52</v>
      </c>
      <c r="AU52" s="5">
        <f t="shared" si="6"/>
        <v>0.57317073170731703</v>
      </c>
    </row>
    <row r="53" spans="8:51" ht="17">
      <c r="H53" t="s">
        <v>24</v>
      </c>
      <c r="I53" s="5">
        <v>17.453375886631136</v>
      </c>
      <c r="J53" s="5">
        <f t="shared" si="5"/>
        <v>0.70492367069680928</v>
      </c>
      <c r="V53" t="s">
        <v>532</v>
      </c>
      <c r="W53" s="28" t="s">
        <v>233</v>
      </c>
      <c r="X53" s="32">
        <v>1807</v>
      </c>
      <c r="Y53" s="28">
        <v>0</v>
      </c>
      <c r="Z53" s="32">
        <v>1807</v>
      </c>
      <c r="AE53" s="25"/>
      <c r="AF53" s="5"/>
      <c r="AR53">
        <v>13</v>
      </c>
      <c r="AS53" t="s">
        <v>5</v>
      </c>
      <c r="AT53" s="25">
        <v>3.53</v>
      </c>
      <c r="AU53" s="5">
        <f t="shared" si="6"/>
        <v>0.62195121951219512</v>
      </c>
    </row>
    <row r="54" spans="8:51" ht="17">
      <c r="I54" s="5"/>
      <c r="J54" s="5"/>
      <c r="V54" t="s">
        <v>533</v>
      </c>
      <c r="W54" s="28" t="s">
        <v>234</v>
      </c>
      <c r="X54" s="32">
        <v>2867</v>
      </c>
      <c r="Y54" s="28">
        <v>0</v>
      </c>
      <c r="Z54" s="32">
        <v>2867</v>
      </c>
      <c r="AE54" s="25"/>
      <c r="AF54" s="5"/>
      <c r="AR54">
        <v>14</v>
      </c>
      <c r="AS54" t="s">
        <v>16</v>
      </c>
      <c r="AT54" s="25">
        <v>3.53</v>
      </c>
      <c r="AU54" s="5">
        <f t="shared" si="6"/>
        <v>0.67073170731707321</v>
      </c>
    </row>
    <row r="55" spans="8:51" ht="17">
      <c r="H55" t="s">
        <v>26</v>
      </c>
      <c r="I55" s="5">
        <v>25.845169672313343</v>
      </c>
      <c r="J55" s="5">
        <f t="shared" si="5"/>
        <v>0.47013825772671558</v>
      </c>
      <c r="W55" s="28" t="s">
        <v>235</v>
      </c>
      <c r="X55" s="32">
        <v>4874</v>
      </c>
      <c r="Y55" s="28">
        <v>0</v>
      </c>
      <c r="Z55" s="32">
        <v>4874</v>
      </c>
      <c r="AE55" s="25"/>
      <c r="AF55" s="5"/>
      <c r="AR55">
        <v>15</v>
      </c>
      <c r="AS55" t="s">
        <v>23</v>
      </c>
      <c r="AT55" s="25">
        <v>3.57</v>
      </c>
      <c r="AU55" s="5">
        <f t="shared" si="6"/>
        <v>0.71951219512195119</v>
      </c>
    </row>
    <row r="56" spans="8:51" ht="17">
      <c r="H56" t="s">
        <v>27</v>
      </c>
      <c r="I56" s="5">
        <v>49.071333650092051</v>
      </c>
      <c r="J56" s="5">
        <f t="shared" si="5"/>
        <v>0.47262302130641615</v>
      </c>
      <c r="T56" t="s">
        <v>33</v>
      </c>
      <c r="V56" t="s">
        <v>33</v>
      </c>
      <c r="W56" s="28" t="s">
        <v>236</v>
      </c>
      <c r="X56" s="32">
        <v>3868</v>
      </c>
      <c r="Y56" s="28">
        <v>0</v>
      </c>
      <c r="Z56" s="32">
        <v>3868</v>
      </c>
      <c r="AR56">
        <v>16</v>
      </c>
      <c r="AS56" t="s">
        <v>10</v>
      </c>
      <c r="AT56" s="25">
        <v>3.59</v>
      </c>
      <c r="AU56" s="5">
        <f t="shared" si="6"/>
        <v>0.76829268292682928</v>
      </c>
    </row>
    <row r="57" spans="8:51" ht="17">
      <c r="H57" t="s">
        <v>28</v>
      </c>
      <c r="I57" s="5">
        <v>53.117450702292729</v>
      </c>
      <c r="J57" s="5">
        <f t="shared" si="5"/>
        <v>0.41981772369091136</v>
      </c>
      <c r="T57" s="27">
        <v>1.9345896696723299</v>
      </c>
      <c r="V57" t="s">
        <v>534</v>
      </c>
      <c r="W57" s="28" t="s">
        <v>237</v>
      </c>
      <c r="X57" s="32">
        <v>7584</v>
      </c>
      <c r="Y57" s="28">
        <v>0</v>
      </c>
      <c r="Z57" s="32">
        <v>7584</v>
      </c>
      <c r="AR57">
        <v>17</v>
      </c>
      <c r="AS57" t="s">
        <v>24</v>
      </c>
      <c r="AT57" s="25">
        <v>3.59</v>
      </c>
      <c r="AU57" s="5">
        <f t="shared" si="6"/>
        <v>0.81707317073170727</v>
      </c>
    </row>
    <row r="58" spans="8:51" ht="17">
      <c r="T58" s="27">
        <v>0.22117539304963399</v>
      </c>
      <c r="V58" t="s">
        <v>535</v>
      </c>
      <c r="W58" s="28" t="s">
        <v>238</v>
      </c>
      <c r="X58" s="32">
        <v>4820</v>
      </c>
      <c r="Y58" s="28">
        <v>0</v>
      </c>
      <c r="Z58" s="32">
        <v>4820</v>
      </c>
      <c r="AR58">
        <v>18</v>
      </c>
      <c r="AS58" t="s">
        <v>11</v>
      </c>
      <c r="AT58" s="25">
        <v>3.63</v>
      </c>
      <c r="AU58" s="5">
        <f t="shared" si="6"/>
        <v>0.86585365853658536</v>
      </c>
      <c r="AV58" s="34" t="s">
        <v>556</v>
      </c>
      <c r="AW58" s="34"/>
      <c r="AX58" s="34"/>
      <c r="AY58" s="39">
        <v>0.2</v>
      </c>
    </row>
    <row r="59" spans="8:51" ht="17">
      <c r="T59" s="27">
        <v>16.613415370166098</v>
      </c>
      <c r="V59" t="s">
        <v>536</v>
      </c>
      <c r="W59" s="28" t="s">
        <v>239</v>
      </c>
      <c r="X59" s="32">
        <v>1279</v>
      </c>
      <c r="Y59" s="28">
        <v>0</v>
      </c>
      <c r="Z59" s="32">
        <v>1279</v>
      </c>
      <c r="AR59">
        <v>19</v>
      </c>
      <c r="AS59" t="s">
        <v>22</v>
      </c>
      <c r="AT59" s="25">
        <v>3.64</v>
      </c>
      <c r="AU59" s="5">
        <f t="shared" si="6"/>
        <v>0.91463414634146345</v>
      </c>
    </row>
    <row r="60" spans="8:51" ht="17">
      <c r="W60" s="28" t="s">
        <v>240</v>
      </c>
      <c r="X60" s="32">
        <v>1006</v>
      </c>
      <c r="Y60" s="28">
        <v>0</v>
      </c>
      <c r="Z60" s="32">
        <v>1006</v>
      </c>
      <c r="AR60">
        <v>20</v>
      </c>
      <c r="AS60" s="34" t="s">
        <v>518</v>
      </c>
      <c r="AT60" s="25">
        <v>3.7</v>
      </c>
      <c r="AU60" s="5">
        <f t="shared" si="6"/>
        <v>0.96341463414634143</v>
      </c>
      <c r="AV60" t="s">
        <v>559</v>
      </c>
    </row>
    <row r="61" spans="8:51" ht="17">
      <c r="S61" s="34" t="s">
        <v>537</v>
      </c>
      <c r="T61" s="36">
        <f>U61</f>
        <v>75.114212033695267</v>
      </c>
      <c r="U61" s="7">
        <f>T59/T58</f>
        <v>75.114212033695267</v>
      </c>
      <c r="V61" s="40"/>
      <c r="W61" s="28" t="s">
        <v>241</v>
      </c>
      <c r="X61" s="32">
        <v>3377</v>
      </c>
      <c r="Y61" s="28">
        <v>0</v>
      </c>
      <c r="Z61" s="32">
        <v>3377</v>
      </c>
    </row>
    <row r="62" spans="8:51" ht="17">
      <c r="W62" s="29" t="s">
        <v>242</v>
      </c>
      <c r="X62" s="31">
        <v>25638</v>
      </c>
      <c r="Y62" s="31">
        <v>13661</v>
      </c>
      <c r="Z62" s="31">
        <v>11977</v>
      </c>
    </row>
    <row r="63" spans="8:51" ht="17">
      <c r="W63" s="28" t="s">
        <v>243</v>
      </c>
      <c r="X63" s="32">
        <v>13661</v>
      </c>
      <c r="Y63" s="32">
        <v>13661</v>
      </c>
      <c r="Z63" s="28">
        <v>0</v>
      </c>
    </row>
    <row r="64" spans="8:51" ht="17">
      <c r="W64" s="28" t="s">
        <v>244</v>
      </c>
      <c r="X64" s="32">
        <v>13661</v>
      </c>
      <c r="Y64" s="32">
        <v>13661</v>
      </c>
      <c r="Z64" s="28">
        <v>0</v>
      </c>
    </row>
    <row r="65" spans="18:26" ht="17">
      <c r="T65" t="s">
        <v>511</v>
      </c>
      <c r="U65" t="s">
        <v>180</v>
      </c>
      <c r="W65" s="28" t="s">
        <v>245</v>
      </c>
      <c r="X65" s="28">
        <v>598</v>
      </c>
      <c r="Y65" s="28">
        <v>0</v>
      </c>
      <c r="Z65" s="28">
        <v>598</v>
      </c>
    </row>
    <row r="66" spans="18:26" ht="17">
      <c r="S66" t="s">
        <v>7</v>
      </c>
      <c r="U66" t="s">
        <v>181</v>
      </c>
      <c r="W66" s="28" t="s">
        <v>246</v>
      </c>
      <c r="X66" s="32">
        <v>2303</v>
      </c>
      <c r="Y66" s="28">
        <v>0</v>
      </c>
      <c r="Z66" s="32">
        <v>2303</v>
      </c>
    </row>
    <row r="67" spans="18:26" ht="17">
      <c r="R67">
        <v>1</v>
      </c>
      <c r="S67" t="s">
        <v>17</v>
      </c>
      <c r="T67" s="5">
        <v>14.499557967047117</v>
      </c>
      <c r="U67" s="5">
        <v>0.33997907990919085</v>
      </c>
      <c r="W67" s="28" t="s">
        <v>247</v>
      </c>
      <c r="X67" s="32">
        <v>1373</v>
      </c>
      <c r="Y67" s="28">
        <v>0</v>
      </c>
      <c r="Z67" s="32">
        <v>1373</v>
      </c>
    </row>
    <row r="68" spans="18:26" ht="17">
      <c r="R68">
        <v>2</v>
      </c>
      <c r="S68" t="s">
        <v>10</v>
      </c>
      <c r="T68" s="5">
        <v>14.769072545003231</v>
      </c>
      <c r="U68" s="5">
        <v>0.37393594012682424</v>
      </c>
      <c r="W68" s="28" t="s">
        <v>248</v>
      </c>
      <c r="X68" s="32">
        <v>1532</v>
      </c>
      <c r="Y68" s="28">
        <v>0</v>
      </c>
      <c r="Z68" s="32">
        <v>1532</v>
      </c>
    </row>
    <row r="69" spans="18:26" ht="17">
      <c r="R69">
        <v>3</v>
      </c>
      <c r="S69" t="s">
        <v>24</v>
      </c>
      <c r="T69" s="5">
        <v>17.453375886631136</v>
      </c>
      <c r="U69" s="5">
        <v>0.29427958109286401</v>
      </c>
      <c r="W69" s="28" t="s">
        <v>249</v>
      </c>
      <c r="X69" s="28">
        <v>577</v>
      </c>
      <c r="Y69" s="28">
        <v>0</v>
      </c>
      <c r="Z69" s="28">
        <v>577</v>
      </c>
    </row>
    <row r="70" spans="18:26" ht="17">
      <c r="R70">
        <v>4</v>
      </c>
      <c r="S70" t="s">
        <v>22</v>
      </c>
      <c r="T70" s="5">
        <v>20.069377548923573</v>
      </c>
      <c r="U70" s="5">
        <v>0.39574456117654933</v>
      </c>
      <c r="W70" s="28" t="s">
        <v>250</v>
      </c>
      <c r="X70" s="32">
        <v>1273</v>
      </c>
      <c r="Y70" s="28">
        <v>0</v>
      </c>
      <c r="Z70" s="32">
        <v>1273</v>
      </c>
    </row>
    <row r="71" spans="18:26" ht="17">
      <c r="R71">
        <v>5</v>
      </c>
      <c r="S71" t="s">
        <v>19</v>
      </c>
      <c r="T71" s="5">
        <v>21.530614772210996</v>
      </c>
      <c r="U71" s="5">
        <v>0.45785882334092021</v>
      </c>
      <c r="W71" s="28" t="s">
        <v>251</v>
      </c>
      <c r="X71" s="28">
        <v>492</v>
      </c>
      <c r="Y71" s="28">
        <v>0</v>
      </c>
      <c r="Z71" s="28">
        <v>492</v>
      </c>
    </row>
    <row r="72" spans="18:26" ht="17">
      <c r="R72">
        <v>6</v>
      </c>
      <c r="S72" t="s">
        <v>11</v>
      </c>
      <c r="T72" s="5">
        <v>24.450177375886124</v>
      </c>
      <c r="U72" s="5">
        <v>0.50975501149463465</v>
      </c>
      <c r="W72" s="28" t="s">
        <v>252</v>
      </c>
      <c r="X72" s="32">
        <v>2611</v>
      </c>
      <c r="Y72" s="28">
        <v>0</v>
      </c>
      <c r="Z72" s="32">
        <v>2611</v>
      </c>
    </row>
    <row r="73" spans="18:26" ht="17">
      <c r="R73">
        <v>7</v>
      </c>
      <c r="S73" t="s">
        <v>26</v>
      </c>
      <c r="T73" s="5">
        <v>25.845169672313343</v>
      </c>
      <c r="U73" s="5">
        <v>0.52902387708382315</v>
      </c>
      <c r="W73" s="28" t="s">
        <v>253</v>
      </c>
      <c r="X73" s="32">
        <v>1218</v>
      </c>
      <c r="Y73" s="28">
        <v>0</v>
      </c>
      <c r="Z73" s="32">
        <v>1218</v>
      </c>
    </row>
    <row r="74" spans="18:26" ht="17">
      <c r="R74">
        <v>8</v>
      </c>
      <c r="S74" t="s">
        <v>15</v>
      </c>
      <c r="T74" s="5">
        <v>25.962115289027228</v>
      </c>
      <c r="U74" s="5">
        <v>0.65048132041628604</v>
      </c>
      <c r="W74" s="29" t="s">
        <v>254</v>
      </c>
      <c r="X74" s="31">
        <v>67009</v>
      </c>
      <c r="Y74" s="31">
        <v>41280</v>
      </c>
      <c r="Z74" s="31">
        <v>25729</v>
      </c>
    </row>
    <row r="75" spans="18:26" ht="17">
      <c r="R75">
        <v>9</v>
      </c>
      <c r="S75" t="s">
        <v>16</v>
      </c>
      <c r="T75" s="5">
        <v>26.724941617964816</v>
      </c>
      <c r="U75" s="5">
        <v>0.42971165632590946</v>
      </c>
      <c r="W75" s="28" t="s">
        <v>255</v>
      </c>
      <c r="X75" s="32">
        <v>34736</v>
      </c>
      <c r="Y75" s="32">
        <v>34296</v>
      </c>
      <c r="Z75" s="28">
        <v>440</v>
      </c>
    </row>
    <row r="76" spans="18:26" ht="17">
      <c r="R76">
        <v>10</v>
      </c>
      <c r="S76" t="s">
        <v>21</v>
      </c>
      <c r="T76" s="5">
        <v>30.243432889433937</v>
      </c>
      <c r="U76" s="5">
        <v>0.51541693967006053</v>
      </c>
      <c r="W76" s="28" t="s">
        <v>256</v>
      </c>
      <c r="X76" s="32">
        <v>34296</v>
      </c>
      <c r="Y76" s="32">
        <v>34296</v>
      </c>
      <c r="Z76" s="28">
        <v>0</v>
      </c>
    </row>
    <row r="77" spans="18:26" ht="17">
      <c r="R77">
        <v>11</v>
      </c>
      <c r="S77" t="s">
        <v>20</v>
      </c>
      <c r="T77" s="5">
        <v>30.443091437528505</v>
      </c>
      <c r="U77" s="5">
        <v>0.57672863815663911</v>
      </c>
      <c r="W77" s="28" t="s">
        <v>257</v>
      </c>
      <c r="X77" s="32">
        <v>8762</v>
      </c>
      <c r="Y77" s="32">
        <v>6984</v>
      </c>
      <c r="Z77" s="32">
        <v>1778</v>
      </c>
    </row>
    <row r="78" spans="18:26" ht="17">
      <c r="R78">
        <v>12</v>
      </c>
      <c r="S78" t="s">
        <v>13</v>
      </c>
      <c r="T78" s="5">
        <v>34.301837647153185</v>
      </c>
      <c r="U78" s="5">
        <v>0.63327752970096141</v>
      </c>
      <c r="W78" s="28" t="s">
        <v>258</v>
      </c>
      <c r="X78" s="32">
        <v>6984</v>
      </c>
      <c r="Y78" s="32">
        <v>6984</v>
      </c>
      <c r="Z78" s="28">
        <v>0</v>
      </c>
    </row>
    <row r="79" spans="18:26" ht="17">
      <c r="R79">
        <v>13</v>
      </c>
      <c r="S79" t="s">
        <v>5</v>
      </c>
      <c r="T79" s="5">
        <v>35.753429991884531</v>
      </c>
      <c r="U79" s="5">
        <v>0.352863576724185</v>
      </c>
      <c r="W79" s="28" t="s">
        <v>259</v>
      </c>
      <c r="X79" s="28">
        <v>805</v>
      </c>
      <c r="Y79" s="28">
        <v>0</v>
      </c>
      <c r="Z79" s="28">
        <v>805</v>
      </c>
    </row>
    <row r="80" spans="18:26" ht="17">
      <c r="R80">
        <v>14</v>
      </c>
      <c r="S80" t="s">
        <v>23</v>
      </c>
      <c r="T80" s="5">
        <v>39.208494258390346</v>
      </c>
      <c r="U80" s="5">
        <v>0.62351435732600669</v>
      </c>
      <c r="W80" s="28" t="s">
        <v>260</v>
      </c>
      <c r="X80" s="32">
        <v>1593</v>
      </c>
      <c r="Y80" s="28">
        <v>0</v>
      </c>
      <c r="Z80" s="32">
        <v>1593</v>
      </c>
    </row>
    <row r="81" spans="18:26" ht="17">
      <c r="R81">
        <v>15</v>
      </c>
      <c r="S81" t="s">
        <v>8</v>
      </c>
      <c r="T81" s="5">
        <v>39.351792917159003</v>
      </c>
      <c r="U81" s="5">
        <v>0.73328730914651441</v>
      </c>
      <c r="W81" s="28" t="s">
        <v>261</v>
      </c>
      <c r="X81" s="28">
        <v>767</v>
      </c>
      <c r="Y81" s="28">
        <v>0</v>
      </c>
      <c r="Z81" s="28">
        <v>767</v>
      </c>
    </row>
    <row r="82" spans="18:26" ht="17">
      <c r="R82">
        <v>16</v>
      </c>
      <c r="S82" t="s">
        <v>9</v>
      </c>
      <c r="T82" s="5">
        <v>39.381513133118887</v>
      </c>
      <c r="U82" s="5">
        <v>0.45155433820343693</v>
      </c>
      <c r="W82" s="28" t="s">
        <v>262</v>
      </c>
      <c r="X82" s="32">
        <v>2256</v>
      </c>
      <c r="Y82" s="28">
        <v>0</v>
      </c>
      <c r="Z82" s="32">
        <v>2256</v>
      </c>
    </row>
    <row r="83" spans="18:26" ht="17">
      <c r="R83">
        <v>17</v>
      </c>
      <c r="S83" t="s">
        <v>27</v>
      </c>
      <c r="T83" s="5">
        <v>49.071333650092051</v>
      </c>
      <c r="U83" s="5">
        <v>0.52669050621301783</v>
      </c>
      <c r="W83" s="28" t="s">
        <v>263</v>
      </c>
      <c r="X83" s="32">
        <v>1676</v>
      </c>
      <c r="Y83" s="28">
        <v>0</v>
      </c>
      <c r="Z83" s="32">
        <v>1676</v>
      </c>
    </row>
    <row r="84" spans="18:26" ht="17">
      <c r="R84">
        <v>18</v>
      </c>
      <c r="S84" t="s">
        <v>28</v>
      </c>
      <c r="T84" s="5">
        <v>53.117450702292729</v>
      </c>
      <c r="U84" s="5">
        <v>0.57838999935156821</v>
      </c>
      <c r="W84" s="28" t="s">
        <v>264</v>
      </c>
      <c r="X84" s="32">
        <v>1894</v>
      </c>
      <c r="Y84" s="28">
        <v>0</v>
      </c>
      <c r="Z84" s="32">
        <v>1894</v>
      </c>
    </row>
    <row r="85" spans="18:26" ht="17">
      <c r="R85">
        <v>19</v>
      </c>
      <c r="S85" t="s">
        <v>518</v>
      </c>
      <c r="T85" s="5">
        <v>118.28108133181269</v>
      </c>
      <c r="U85" s="5">
        <v>0.5200475876154379</v>
      </c>
      <c r="W85" s="28" t="s">
        <v>265</v>
      </c>
      <c r="X85" s="28">
        <v>636</v>
      </c>
      <c r="Y85" s="28">
        <v>0</v>
      </c>
      <c r="Z85" s="28">
        <v>636</v>
      </c>
    </row>
    <row r="86" spans="18:26" ht="17">
      <c r="R86">
        <v>20</v>
      </c>
      <c r="S86" t="s">
        <v>524</v>
      </c>
      <c r="T86" s="5">
        <v>232.05628245539862</v>
      </c>
      <c r="U86" s="5">
        <v>0.5907055745459513</v>
      </c>
      <c r="W86" s="28" t="s">
        <v>266</v>
      </c>
      <c r="X86" s="32">
        <v>1057</v>
      </c>
      <c r="Y86" s="28">
        <v>0</v>
      </c>
      <c r="Z86" s="32">
        <v>1057</v>
      </c>
    </row>
    <row r="87" spans="18:26" ht="17">
      <c r="W87" s="28" t="s">
        <v>267</v>
      </c>
      <c r="X87" s="32">
        <v>2259</v>
      </c>
      <c r="Y87" s="28">
        <v>0</v>
      </c>
      <c r="Z87" s="32">
        <v>2259</v>
      </c>
    </row>
    <row r="88" spans="18:26" ht="17">
      <c r="S88" t="s">
        <v>511</v>
      </c>
      <c r="T88" t="s">
        <v>538</v>
      </c>
      <c r="W88" s="28" t="s">
        <v>268</v>
      </c>
      <c r="X88" s="32">
        <v>1527</v>
      </c>
      <c r="Y88" s="28">
        <v>0</v>
      </c>
      <c r="Z88" s="32">
        <v>1527</v>
      </c>
    </row>
    <row r="89" spans="18:26" ht="17">
      <c r="R89">
        <v>1</v>
      </c>
      <c r="S89" s="5">
        <v>14.499557967047117</v>
      </c>
      <c r="T89" s="5">
        <f t="shared" ref="T89:T108" si="7">(R89-0.25)/($R$108+0.5)</f>
        <v>3.6585365853658534E-2</v>
      </c>
      <c r="W89" s="28" t="s">
        <v>269</v>
      </c>
      <c r="X89" s="32">
        <v>2893</v>
      </c>
      <c r="Y89" s="28">
        <v>0</v>
      </c>
      <c r="Z89" s="32">
        <v>2893</v>
      </c>
    </row>
    <row r="90" spans="18:26" ht="17">
      <c r="R90">
        <v>2</v>
      </c>
      <c r="S90" s="5">
        <v>14.769072545003231</v>
      </c>
      <c r="T90" s="5">
        <f t="shared" si="7"/>
        <v>8.5365853658536592E-2</v>
      </c>
      <c r="W90" s="28" t="s">
        <v>270</v>
      </c>
      <c r="X90" s="32">
        <v>1603</v>
      </c>
      <c r="Y90" s="28">
        <v>0</v>
      </c>
      <c r="Z90" s="32">
        <v>1603</v>
      </c>
    </row>
    <row r="91" spans="18:26" ht="17">
      <c r="R91">
        <v>3</v>
      </c>
      <c r="S91" s="5">
        <v>17.453375886631136</v>
      </c>
      <c r="T91" s="5">
        <f t="shared" si="7"/>
        <v>0.13414634146341464</v>
      </c>
      <c r="W91" s="28" t="s">
        <v>271</v>
      </c>
      <c r="X91" s="32">
        <v>3256</v>
      </c>
      <c r="Y91" s="28">
        <v>0</v>
      </c>
      <c r="Z91" s="32">
        <v>3256</v>
      </c>
    </row>
    <row r="92" spans="18:26" ht="17">
      <c r="R92">
        <v>4</v>
      </c>
      <c r="S92" s="5">
        <v>20.069377548923573</v>
      </c>
      <c r="T92" s="5">
        <f t="shared" si="7"/>
        <v>0.18292682926829268</v>
      </c>
      <c r="W92" s="28" t="s">
        <v>272</v>
      </c>
      <c r="X92" s="32">
        <v>1289</v>
      </c>
      <c r="Y92" s="28">
        <v>0</v>
      </c>
      <c r="Z92" s="32">
        <v>1289</v>
      </c>
    </row>
    <row r="93" spans="18:26" ht="17">
      <c r="R93">
        <v>5</v>
      </c>
      <c r="S93" s="5">
        <v>21.530614772210996</v>
      </c>
      <c r="T93" s="5">
        <f t="shared" si="7"/>
        <v>0.23170731707317074</v>
      </c>
      <c r="W93" s="29" t="s">
        <v>273</v>
      </c>
      <c r="X93" s="31">
        <v>19942</v>
      </c>
      <c r="Y93" s="31">
        <v>6492</v>
      </c>
      <c r="Z93" s="31">
        <v>13450</v>
      </c>
    </row>
    <row r="94" spans="18:26" ht="17">
      <c r="R94">
        <v>6</v>
      </c>
      <c r="S94" s="5">
        <v>24.450177375886124</v>
      </c>
      <c r="T94" s="5">
        <f t="shared" si="7"/>
        <v>0.28048780487804881</v>
      </c>
      <c r="W94" s="28" t="s">
        <v>274</v>
      </c>
      <c r="X94" s="32">
        <v>6553</v>
      </c>
      <c r="Y94" s="32">
        <v>6492</v>
      </c>
      <c r="Z94" s="28">
        <v>61</v>
      </c>
    </row>
    <row r="95" spans="18:26" ht="17">
      <c r="R95">
        <v>7</v>
      </c>
      <c r="S95" s="5">
        <v>25.845169672313343</v>
      </c>
      <c r="T95" s="5">
        <f t="shared" si="7"/>
        <v>0.32926829268292684</v>
      </c>
      <c r="W95" s="28" t="s">
        <v>275</v>
      </c>
      <c r="X95" s="32">
        <v>6492</v>
      </c>
      <c r="Y95" s="32">
        <v>6492</v>
      </c>
      <c r="Z95" s="28">
        <v>0</v>
      </c>
    </row>
    <row r="96" spans="18:26" ht="17">
      <c r="R96">
        <v>8</v>
      </c>
      <c r="S96" s="5">
        <v>25.962115289027228</v>
      </c>
      <c r="T96" s="5">
        <f t="shared" si="7"/>
        <v>0.37804878048780488</v>
      </c>
      <c r="W96" s="28" t="s">
        <v>276</v>
      </c>
      <c r="X96" s="32">
        <v>1300</v>
      </c>
      <c r="Y96" s="28">
        <v>0</v>
      </c>
      <c r="Z96" s="32">
        <v>1300</v>
      </c>
    </row>
    <row r="97" spans="18:26" ht="17">
      <c r="R97">
        <v>9</v>
      </c>
      <c r="S97" s="5">
        <v>26.724941617964816</v>
      </c>
      <c r="T97" s="5">
        <f t="shared" si="7"/>
        <v>0.42682926829268292</v>
      </c>
      <c r="W97" s="28" t="s">
        <v>277</v>
      </c>
      <c r="X97" s="28">
        <v>829</v>
      </c>
      <c r="Y97" s="28">
        <v>0</v>
      </c>
      <c r="Z97" s="28">
        <v>829</v>
      </c>
    </row>
    <row r="98" spans="18:26" ht="17">
      <c r="R98">
        <v>10</v>
      </c>
      <c r="S98" s="5">
        <v>30.243432889433937</v>
      </c>
      <c r="T98" s="5">
        <f t="shared" si="7"/>
        <v>0.47560975609756095</v>
      </c>
      <c r="W98" s="28" t="s">
        <v>278</v>
      </c>
      <c r="X98" s="32">
        <v>1600</v>
      </c>
      <c r="Y98" s="28">
        <v>0</v>
      </c>
      <c r="Z98" s="32">
        <v>1600</v>
      </c>
    </row>
    <row r="99" spans="18:26" ht="17">
      <c r="R99">
        <v>11</v>
      </c>
      <c r="S99" s="5">
        <v>30.443091437528505</v>
      </c>
      <c r="T99" s="5">
        <f t="shared" si="7"/>
        <v>0.52439024390243905</v>
      </c>
      <c r="W99" s="28" t="s">
        <v>279</v>
      </c>
      <c r="X99" s="32">
        <v>1176</v>
      </c>
      <c r="Y99" s="28">
        <v>0</v>
      </c>
      <c r="Z99" s="32">
        <v>1176</v>
      </c>
    </row>
    <row r="100" spans="18:26" ht="17">
      <c r="R100">
        <v>12</v>
      </c>
      <c r="S100" s="5">
        <v>34.301837647153185</v>
      </c>
      <c r="T100" s="5">
        <f t="shared" si="7"/>
        <v>0.57317073170731703</v>
      </c>
      <c r="W100" s="28" t="s">
        <v>280</v>
      </c>
      <c r="X100" s="32">
        <v>1205</v>
      </c>
      <c r="Y100" s="28">
        <v>0</v>
      </c>
      <c r="Z100" s="32">
        <v>1205</v>
      </c>
    </row>
    <row r="101" spans="18:26" ht="17">
      <c r="R101">
        <v>13</v>
      </c>
      <c r="S101" s="5">
        <v>35.753429991884531</v>
      </c>
      <c r="T101" s="5">
        <f t="shared" si="7"/>
        <v>0.62195121951219512</v>
      </c>
      <c r="V101" s="37" t="s">
        <v>557</v>
      </c>
      <c r="W101" s="28" t="s">
        <v>281</v>
      </c>
      <c r="X101" s="32">
        <v>1292</v>
      </c>
      <c r="Y101" s="28">
        <v>0</v>
      </c>
      <c r="Z101" s="32">
        <v>1292</v>
      </c>
    </row>
    <row r="102" spans="18:26" ht="17">
      <c r="R102">
        <v>14</v>
      </c>
      <c r="S102" s="5">
        <v>39.208494258390346</v>
      </c>
      <c r="T102" s="5">
        <f t="shared" si="7"/>
        <v>0.67073170731707321</v>
      </c>
      <c r="V102" s="5">
        <v>0.9</v>
      </c>
      <c r="W102" s="28" t="s">
        <v>282</v>
      </c>
      <c r="X102" s="28">
        <v>972</v>
      </c>
      <c r="Y102" s="28">
        <v>0</v>
      </c>
      <c r="Z102" s="28">
        <v>972</v>
      </c>
    </row>
    <row r="103" spans="18:26" ht="17">
      <c r="R103">
        <v>15</v>
      </c>
      <c r="S103" s="5">
        <v>39.351792917159003</v>
      </c>
      <c r="T103" s="5">
        <f t="shared" si="7"/>
        <v>0.71951219512195119</v>
      </c>
      <c r="V103" s="26">
        <f>V102*100</f>
        <v>90</v>
      </c>
      <c r="W103" s="28" t="s">
        <v>283</v>
      </c>
      <c r="X103" s="32">
        <v>1089</v>
      </c>
      <c r="Y103" s="28">
        <v>0</v>
      </c>
      <c r="Z103" s="32">
        <v>1089</v>
      </c>
    </row>
    <row r="104" spans="18:26" ht="17">
      <c r="R104">
        <v>16</v>
      </c>
      <c r="S104" s="5">
        <v>39.381513133118887</v>
      </c>
      <c r="T104" s="5">
        <f t="shared" si="7"/>
        <v>0.76829268292682928</v>
      </c>
      <c r="W104" s="28" t="s">
        <v>284</v>
      </c>
      <c r="X104" s="32">
        <v>1488</v>
      </c>
      <c r="Y104" s="28">
        <v>0</v>
      </c>
      <c r="Z104" s="32">
        <v>1488</v>
      </c>
    </row>
    <row r="105" spans="18:26" ht="17">
      <c r="R105">
        <v>17</v>
      </c>
      <c r="S105" s="5">
        <v>49.071333650092051</v>
      </c>
      <c r="T105" s="5">
        <f t="shared" si="7"/>
        <v>0.81707317073170727</v>
      </c>
      <c r="W105" s="28" t="s">
        <v>285</v>
      </c>
      <c r="X105" s="32">
        <v>1705</v>
      </c>
      <c r="Y105" s="28">
        <v>0</v>
      </c>
      <c r="Z105" s="32">
        <v>1705</v>
      </c>
    </row>
    <row r="106" spans="18:26" ht="17">
      <c r="R106">
        <v>18</v>
      </c>
      <c r="S106" s="5">
        <v>53.117450702292729</v>
      </c>
      <c r="T106" s="5">
        <f t="shared" si="7"/>
        <v>0.86585365853658536</v>
      </c>
      <c r="W106" s="28" t="s">
        <v>286</v>
      </c>
      <c r="X106" s="28">
        <v>733</v>
      </c>
      <c r="Y106" s="28">
        <v>0</v>
      </c>
      <c r="Z106" s="28">
        <v>733</v>
      </c>
    </row>
    <row r="107" spans="18:26" ht="17">
      <c r="R107">
        <v>19</v>
      </c>
      <c r="S107" s="5">
        <v>118.28108133181269</v>
      </c>
      <c r="T107" s="5">
        <f t="shared" si="7"/>
        <v>0.91463414634146345</v>
      </c>
      <c r="W107" s="29" t="s">
        <v>287</v>
      </c>
      <c r="X107" s="31">
        <v>31382</v>
      </c>
      <c r="Y107" s="31">
        <v>15284</v>
      </c>
      <c r="Z107" s="31">
        <v>16098</v>
      </c>
    </row>
    <row r="108" spans="18:26" ht="17">
      <c r="R108">
        <v>20</v>
      </c>
      <c r="S108" s="5">
        <v>232.05628245539862</v>
      </c>
      <c r="T108" s="5">
        <f t="shared" si="7"/>
        <v>0.96341463414634143</v>
      </c>
      <c r="W108" s="28" t="s">
        <v>288</v>
      </c>
      <c r="X108" s="32">
        <v>11029</v>
      </c>
      <c r="Y108" s="32">
        <v>11029</v>
      </c>
      <c r="Z108" s="28">
        <v>0</v>
      </c>
    </row>
    <row r="109" spans="18:26" ht="17">
      <c r="W109" s="28" t="s">
        <v>289</v>
      </c>
      <c r="X109" s="32">
        <v>11029</v>
      </c>
      <c r="Y109" s="32">
        <v>11029</v>
      </c>
      <c r="Z109" s="28">
        <v>0</v>
      </c>
    </row>
    <row r="110" spans="18:26" ht="17">
      <c r="W110" s="28" t="s">
        <v>290</v>
      </c>
      <c r="X110" s="32">
        <v>4388</v>
      </c>
      <c r="Y110" s="32">
        <v>4255</v>
      </c>
      <c r="Z110" s="28">
        <v>133</v>
      </c>
    </row>
    <row r="111" spans="18:26" ht="17">
      <c r="W111" s="28" t="s">
        <v>291</v>
      </c>
      <c r="X111" s="32">
        <v>4255</v>
      </c>
      <c r="Y111" s="32">
        <v>4255</v>
      </c>
      <c r="Z111" s="28">
        <v>0</v>
      </c>
    </row>
    <row r="112" spans="18:26" ht="17">
      <c r="W112" s="28" t="s">
        <v>292</v>
      </c>
      <c r="X112" s="28">
        <v>834</v>
      </c>
      <c r="Y112" s="28">
        <v>0</v>
      </c>
      <c r="Z112" s="28">
        <v>834</v>
      </c>
    </row>
    <row r="113" spans="22:26" ht="102">
      <c r="V113" s="38" t="s">
        <v>558</v>
      </c>
      <c r="W113" s="28" t="s">
        <v>293</v>
      </c>
      <c r="X113" s="32">
        <v>1074</v>
      </c>
      <c r="Y113" s="28">
        <v>0</v>
      </c>
      <c r="Z113" s="32">
        <v>1074</v>
      </c>
    </row>
    <row r="114" spans="22:26" ht="17">
      <c r="W114" s="28" t="s">
        <v>294</v>
      </c>
      <c r="X114" s="28">
        <v>673</v>
      </c>
      <c r="Y114" s="28">
        <v>0</v>
      </c>
      <c r="Z114" s="28">
        <v>673</v>
      </c>
    </row>
    <row r="115" spans="22:26" ht="17">
      <c r="W115" s="28" t="s">
        <v>295</v>
      </c>
      <c r="X115" s="32">
        <v>1363</v>
      </c>
      <c r="Y115" s="28">
        <v>0</v>
      </c>
      <c r="Z115" s="32">
        <v>1363</v>
      </c>
    </row>
    <row r="116" spans="22:26" ht="17">
      <c r="W116" s="28" t="s">
        <v>296</v>
      </c>
      <c r="X116" s="32">
        <v>1334</v>
      </c>
      <c r="Y116" s="28">
        <v>0</v>
      </c>
      <c r="Z116" s="32">
        <v>1334</v>
      </c>
    </row>
    <row r="117" spans="22:26" ht="17">
      <c r="W117" s="28" t="s">
        <v>297</v>
      </c>
      <c r="X117" s="32">
        <v>1833</v>
      </c>
      <c r="Y117" s="28">
        <v>0</v>
      </c>
      <c r="Z117" s="32">
        <v>1833</v>
      </c>
    </row>
    <row r="118" spans="22:26" ht="17">
      <c r="W118" s="28" t="s">
        <v>298</v>
      </c>
      <c r="X118" s="28">
        <v>575</v>
      </c>
      <c r="Y118" s="28">
        <v>0</v>
      </c>
      <c r="Z118" s="28">
        <v>575</v>
      </c>
    </row>
    <row r="119" spans="22:26" ht="17">
      <c r="W119" s="28" t="s">
        <v>299</v>
      </c>
      <c r="X119" s="32">
        <v>2428</v>
      </c>
      <c r="Y119" s="28">
        <v>0</v>
      </c>
      <c r="Z119" s="32">
        <v>2428</v>
      </c>
    </row>
    <row r="120" spans="22:26" ht="17">
      <c r="W120" s="28" t="s">
        <v>300</v>
      </c>
      <c r="X120" s="32">
        <v>1244</v>
      </c>
      <c r="Y120" s="28">
        <v>0</v>
      </c>
      <c r="Z120" s="32">
        <v>1244</v>
      </c>
    </row>
    <row r="121" spans="22:26" ht="17">
      <c r="W121" s="28" t="s">
        <v>301</v>
      </c>
      <c r="X121" s="32">
        <v>1228</v>
      </c>
      <c r="Y121" s="28">
        <v>0</v>
      </c>
      <c r="Z121" s="32">
        <v>1228</v>
      </c>
    </row>
    <row r="122" spans="22:26" ht="17">
      <c r="W122" s="28" t="s">
        <v>302</v>
      </c>
      <c r="X122" s="28">
        <v>658</v>
      </c>
      <c r="Y122" s="28">
        <v>0</v>
      </c>
      <c r="Z122" s="28">
        <v>658</v>
      </c>
    </row>
    <row r="123" spans="22:26" ht="17">
      <c r="W123" s="28" t="s">
        <v>303</v>
      </c>
      <c r="X123" s="32">
        <v>2721</v>
      </c>
      <c r="Y123" s="28">
        <v>0</v>
      </c>
      <c r="Z123" s="32">
        <v>2721</v>
      </c>
    </row>
    <row r="124" spans="22:26" ht="17">
      <c r="W124" s="29" t="s">
        <v>304</v>
      </c>
      <c r="X124" s="31">
        <v>29544</v>
      </c>
      <c r="Y124" s="31">
        <v>6481</v>
      </c>
      <c r="Z124" s="31">
        <v>23063</v>
      </c>
    </row>
    <row r="125" spans="22:26" ht="17">
      <c r="W125" s="28" t="s">
        <v>305</v>
      </c>
      <c r="X125" s="32">
        <v>6691</v>
      </c>
      <c r="Y125" s="32">
        <v>6481</v>
      </c>
      <c r="Z125" s="28">
        <v>210</v>
      </c>
    </row>
    <row r="126" spans="22:26" ht="17">
      <c r="W126" s="28" t="s">
        <v>306</v>
      </c>
      <c r="X126" s="32">
        <v>6481</v>
      </c>
      <c r="Y126" s="32">
        <v>6481</v>
      </c>
      <c r="Z126" s="28">
        <v>0</v>
      </c>
    </row>
    <row r="127" spans="22:26" ht="17">
      <c r="W127" s="28" t="s">
        <v>307</v>
      </c>
      <c r="X127" s="28">
        <v>807</v>
      </c>
      <c r="Y127" s="28">
        <v>0</v>
      </c>
      <c r="Z127" s="28">
        <v>807</v>
      </c>
    </row>
    <row r="128" spans="22:26" ht="17">
      <c r="W128" s="28" t="s">
        <v>308</v>
      </c>
      <c r="X128" s="32">
        <v>8246</v>
      </c>
      <c r="Y128" s="28">
        <v>0</v>
      </c>
      <c r="Z128" s="32">
        <v>8246</v>
      </c>
    </row>
    <row r="129" spans="23:26" ht="17">
      <c r="W129" s="28" t="s">
        <v>309</v>
      </c>
      <c r="X129" s="32">
        <v>2527</v>
      </c>
      <c r="Y129" s="28">
        <v>0</v>
      </c>
      <c r="Z129" s="32">
        <v>2527</v>
      </c>
    </row>
    <row r="130" spans="23:26" ht="17">
      <c r="W130" s="28" t="s">
        <v>310</v>
      </c>
      <c r="X130" s="28">
        <v>955</v>
      </c>
      <c r="Y130" s="28">
        <v>0</v>
      </c>
      <c r="Z130" s="28">
        <v>955</v>
      </c>
    </row>
    <row r="131" spans="23:26" ht="17">
      <c r="W131" s="28" t="s">
        <v>311</v>
      </c>
      <c r="X131" s="32">
        <v>2106</v>
      </c>
      <c r="Y131" s="28">
        <v>0</v>
      </c>
      <c r="Z131" s="32">
        <v>2106</v>
      </c>
    </row>
    <row r="132" spans="23:26" ht="17">
      <c r="W132" s="28" t="s">
        <v>312</v>
      </c>
      <c r="X132" s="28">
        <v>948</v>
      </c>
      <c r="Y132" s="28">
        <v>0</v>
      </c>
      <c r="Z132" s="28">
        <v>948</v>
      </c>
    </row>
    <row r="133" spans="23:26" ht="17">
      <c r="W133" s="28" t="s">
        <v>313</v>
      </c>
      <c r="X133" s="32">
        <v>1149</v>
      </c>
      <c r="Y133" s="28">
        <v>0</v>
      </c>
      <c r="Z133" s="32">
        <v>1149</v>
      </c>
    </row>
    <row r="134" spans="23:26" ht="17">
      <c r="W134" s="28" t="s">
        <v>314</v>
      </c>
      <c r="X134" s="32">
        <v>1697</v>
      </c>
      <c r="Y134" s="28">
        <v>0</v>
      </c>
      <c r="Z134" s="32">
        <v>1697</v>
      </c>
    </row>
    <row r="135" spans="23:26" ht="17">
      <c r="W135" s="28" t="s">
        <v>315</v>
      </c>
      <c r="X135" s="32">
        <v>1277</v>
      </c>
      <c r="Y135" s="28">
        <v>0</v>
      </c>
      <c r="Z135" s="32">
        <v>1277</v>
      </c>
    </row>
    <row r="136" spans="23:26" ht="17">
      <c r="W136" s="28" t="s">
        <v>316</v>
      </c>
      <c r="X136" s="28">
        <v>824</v>
      </c>
      <c r="Y136" s="28">
        <v>0</v>
      </c>
      <c r="Z136" s="28">
        <v>824</v>
      </c>
    </row>
    <row r="137" spans="23:26" ht="17">
      <c r="W137" s="28" t="s">
        <v>317</v>
      </c>
      <c r="X137" s="28">
        <v>848</v>
      </c>
      <c r="Y137" s="28">
        <v>0</v>
      </c>
      <c r="Z137" s="28">
        <v>848</v>
      </c>
    </row>
    <row r="138" spans="23:26" ht="17">
      <c r="W138" s="28" t="s">
        <v>318</v>
      </c>
      <c r="X138" s="32">
        <v>1469</v>
      </c>
      <c r="Y138" s="28">
        <v>0</v>
      </c>
      <c r="Z138" s="32">
        <v>1469</v>
      </c>
    </row>
    <row r="139" spans="23:26" ht="17">
      <c r="W139" s="29" t="s">
        <v>319</v>
      </c>
      <c r="X139" s="31">
        <v>22531</v>
      </c>
      <c r="Y139" s="31">
        <v>7573</v>
      </c>
      <c r="Z139" s="31">
        <v>14958</v>
      </c>
    </row>
    <row r="140" spans="23:26" ht="17">
      <c r="W140" s="28" t="s">
        <v>320</v>
      </c>
      <c r="X140" s="32">
        <v>8195</v>
      </c>
      <c r="Y140" s="32">
        <v>7573</v>
      </c>
      <c r="Z140" s="28">
        <v>622</v>
      </c>
    </row>
    <row r="141" spans="23:26" ht="17">
      <c r="W141" s="28" t="s">
        <v>321</v>
      </c>
      <c r="X141" s="32">
        <v>7573</v>
      </c>
      <c r="Y141" s="32">
        <v>7573</v>
      </c>
      <c r="Z141" s="28">
        <v>0</v>
      </c>
    </row>
    <row r="142" spans="23:26" ht="17">
      <c r="W142" s="28" t="s">
        <v>322</v>
      </c>
      <c r="X142" s="28">
        <v>697</v>
      </c>
      <c r="Y142" s="28">
        <v>0</v>
      </c>
      <c r="Z142" s="28">
        <v>697</v>
      </c>
    </row>
    <row r="143" spans="23:26" ht="17">
      <c r="W143" s="28" t="s">
        <v>323</v>
      </c>
      <c r="X143" s="32">
        <v>2672</v>
      </c>
      <c r="Y143" s="28">
        <v>0</v>
      </c>
      <c r="Z143" s="32">
        <v>2672</v>
      </c>
    </row>
    <row r="144" spans="23:26" ht="17">
      <c r="W144" s="28" t="s">
        <v>324</v>
      </c>
      <c r="X144" s="32">
        <v>1331</v>
      </c>
      <c r="Y144" s="28">
        <v>0</v>
      </c>
      <c r="Z144" s="32">
        <v>1331</v>
      </c>
    </row>
    <row r="145" spans="23:26" ht="17">
      <c r="W145" s="28" t="s">
        <v>325</v>
      </c>
      <c r="X145" s="28">
        <v>512</v>
      </c>
      <c r="Y145" s="28">
        <v>0</v>
      </c>
      <c r="Z145" s="28">
        <v>512</v>
      </c>
    </row>
    <row r="146" spans="23:26" ht="17">
      <c r="W146" s="28" t="s">
        <v>326</v>
      </c>
      <c r="X146" s="28">
        <v>831</v>
      </c>
      <c r="Y146" s="28">
        <v>0</v>
      </c>
      <c r="Z146" s="28">
        <v>831</v>
      </c>
    </row>
    <row r="147" spans="23:26" ht="17">
      <c r="W147" s="28" t="s">
        <v>327</v>
      </c>
      <c r="X147" s="32">
        <v>1480</v>
      </c>
      <c r="Y147" s="28">
        <v>0</v>
      </c>
      <c r="Z147" s="32">
        <v>1480</v>
      </c>
    </row>
    <row r="148" spans="23:26" ht="17">
      <c r="W148" s="28" t="s">
        <v>328</v>
      </c>
      <c r="X148" s="32">
        <v>1751</v>
      </c>
      <c r="Y148" s="28">
        <v>0</v>
      </c>
      <c r="Z148" s="32">
        <v>1751</v>
      </c>
    </row>
    <row r="149" spans="23:26" ht="17">
      <c r="W149" s="28" t="s">
        <v>297</v>
      </c>
      <c r="X149" s="32">
        <v>1114</v>
      </c>
      <c r="Y149" s="28">
        <v>0</v>
      </c>
      <c r="Z149" s="32">
        <v>1114</v>
      </c>
    </row>
    <row r="150" spans="23:26" ht="17">
      <c r="W150" s="28" t="s">
        <v>329</v>
      </c>
      <c r="X150" s="28">
        <v>847</v>
      </c>
      <c r="Y150" s="28">
        <v>0</v>
      </c>
      <c r="Z150" s="28">
        <v>847</v>
      </c>
    </row>
    <row r="151" spans="23:26" ht="17">
      <c r="W151" s="28" t="s">
        <v>330</v>
      </c>
      <c r="X151" s="28">
        <v>482</v>
      </c>
      <c r="Y151" s="28">
        <v>0</v>
      </c>
      <c r="Z151" s="28">
        <v>482</v>
      </c>
    </row>
    <row r="152" spans="23:26" ht="17">
      <c r="W152" s="28" t="s">
        <v>331</v>
      </c>
      <c r="X152" s="28">
        <v>811</v>
      </c>
      <c r="Y152" s="28">
        <v>0</v>
      </c>
      <c r="Z152" s="28">
        <v>811</v>
      </c>
    </row>
    <row r="153" spans="23:26" ht="17">
      <c r="W153" s="28" t="s">
        <v>332</v>
      </c>
      <c r="X153" s="28">
        <v>628</v>
      </c>
      <c r="Y153" s="28">
        <v>0</v>
      </c>
      <c r="Z153" s="28">
        <v>628</v>
      </c>
    </row>
    <row r="154" spans="23:26" ht="17">
      <c r="W154" s="28" t="s">
        <v>333</v>
      </c>
      <c r="X154" s="32">
        <v>1180</v>
      </c>
      <c r="Y154" s="28">
        <v>0</v>
      </c>
      <c r="Z154" s="32">
        <v>1180</v>
      </c>
    </row>
    <row r="155" spans="23:26" ht="17">
      <c r="W155" s="29" t="s">
        <v>334</v>
      </c>
      <c r="X155" s="31">
        <v>38967</v>
      </c>
      <c r="Y155" s="31">
        <v>5903</v>
      </c>
      <c r="Z155" s="31">
        <v>33064</v>
      </c>
    </row>
    <row r="156" spans="23:26" ht="17">
      <c r="W156" s="28" t="s">
        <v>335</v>
      </c>
      <c r="X156" s="32">
        <v>6614</v>
      </c>
      <c r="Y156" s="32">
        <v>5903</v>
      </c>
      <c r="Z156" s="28">
        <v>711</v>
      </c>
    </row>
    <row r="157" spans="23:26" ht="17">
      <c r="W157" s="28" t="s">
        <v>336</v>
      </c>
      <c r="X157" s="32">
        <v>5903</v>
      </c>
      <c r="Y157" s="32">
        <v>5903</v>
      </c>
      <c r="Z157" s="28">
        <v>0</v>
      </c>
    </row>
    <row r="158" spans="23:26" ht="17">
      <c r="W158" s="28" t="s">
        <v>337</v>
      </c>
      <c r="X158" s="32">
        <v>2469</v>
      </c>
      <c r="Y158" s="28">
        <v>0</v>
      </c>
      <c r="Z158" s="32">
        <v>2469</v>
      </c>
    </row>
    <row r="159" spans="23:26" ht="17">
      <c r="W159" s="28" t="s">
        <v>338</v>
      </c>
      <c r="X159" s="32">
        <v>1280</v>
      </c>
      <c r="Y159" s="28">
        <v>0</v>
      </c>
      <c r="Z159" s="32">
        <v>1280</v>
      </c>
    </row>
    <row r="160" spans="23:26" ht="17">
      <c r="W160" s="28" t="s">
        <v>339</v>
      </c>
      <c r="X160" s="32">
        <v>1494</v>
      </c>
      <c r="Y160" s="28">
        <v>0</v>
      </c>
      <c r="Z160" s="32">
        <v>1494</v>
      </c>
    </row>
    <row r="161" spans="23:26" ht="17">
      <c r="W161" s="28" t="s">
        <v>340</v>
      </c>
      <c r="X161" s="32">
        <v>4312</v>
      </c>
      <c r="Y161" s="28">
        <v>0</v>
      </c>
      <c r="Z161" s="32">
        <v>4312</v>
      </c>
    </row>
    <row r="162" spans="23:26" ht="17">
      <c r="W162" s="28" t="s">
        <v>341</v>
      </c>
      <c r="X162" s="28">
        <v>818</v>
      </c>
      <c r="Y162" s="28">
        <v>0</v>
      </c>
      <c r="Z162" s="28">
        <v>818</v>
      </c>
    </row>
    <row r="163" spans="23:26" ht="17">
      <c r="W163" s="28" t="s">
        <v>342</v>
      </c>
      <c r="X163" s="28">
        <v>910</v>
      </c>
      <c r="Y163" s="28">
        <v>0</v>
      </c>
      <c r="Z163" s="28">
        <v>910</v>
      </c>
    </row>
    <row r="164" spans="23:26" ht="17">
      <c r="W164" s="28" t="s">
        <v>343</v>
      </c>
      <c r="X164" s="28">
        <v>790</v>
      </c>
      <c r="Y164" s="28">
        <v>0</v>
      </c>
      <c r="Z164" s="28">
        <v>790</v>
      </c>
    </row>
    <row r="165" spans="23:26" ht="17">
      <c r="W165" s="28" t="s">
        <v>344</v>
      </c>
      <c r="X165" s="28">
        <v>752</v>
      </c>
      <c r="Y165" s="28">
        <v>0</v>
      </c>
      <c r="Z165" s="28">
        <v>752</v>
      </c>
    </row>
    <row r="166" spans="23:26" ht="17">
      <c r="W166" s="28" t="s">
        <v>345</v>
      </c>
      <c r="X166" s="28">
        <v>584</v>
      </c>
      <c r="Y166" s="28">
        <v>0</v>
      </c>
      <c r="Z166" s="28">
        <v>584</v>
      </c>
    </row>
    <row r="167" spans="23:26" ht="17">
      <c r="W167" s="28" t="s">
        <v>346</v>
      </c>
      <c r="X167" s="32">
        <v>1554</v>
      </c>
      <c r="Y167" s="28">
        <v>0</v>
      </c>
      <c r="Z167" s="32">
        <v>1554</v>
      </c>
    </row>
    <row r="168" spans="23:26" ht="17">
      <c r="W168" s="28" t="s">
        <v>347</v>
      </c>
      <c r="X168" s="32">
        <v>1807</v>
      </c>
      <c r="Y168" s="28">
        <v>0</v>
      </c>
      <c r="Z168" s="32">
        <v>1807</v>
      </c>
    </row>
    <row r="169" spans="23:26" ht="17">
      <c r="W169" s="28" t="s">
        <v>348</v>
      </c>
      <c r="X169" s="32">
        <v>2517</v>
      </c>
      <c r="Y169" s="28">
        <v>0</v>
      </c>
      <c r="Z169" s="32">
        <v>2517</v>
      </c>
    </row>
    <row r="170" spans="23:26" ht="17">
      <c r="W170" s="28" t="s">
        <v>349</v>
      </c>
      <c r="X170" s="32">
        <v>1204</v>
      </c>
      <c r="Y170" s="28">
        <v>0</v>
      </c>
      <c r="Z170" s="32">
        <v>1204</v>
      </c>
    </row>
    <row r="171" spans="23:26" ht="17">
      <c r="W171" s="28" t="s">
        <v>350</v>
      </c>
      <c r="X171" s="28">
        <v>510</v>
      </c>
      <c r="Y171" s="28">
        <v>0</v>
      </c>
      <c r="Z171" s="28">
        <v>510</v>
      </c>
    </row>
    <row r="172" spans="23:26" ht="17">
      <c r="W172" s="28" t="s">
        <v>351</v>
      </c>
      <c r="X172" s="28">
        <v>676</v>
      </c>
      <c r="Y172" s="28">
        <v>0</v>
      </c>
      <c r="Z172" s="28">
        <v>676</v>
      </c>
    </row>
    <row r="173" spans="23:26" ht="17">
      <c r="W173" s="28" t="s">
        <v>352</v>
      </c>
      <c r="X173" s="32">
        <v>2953</v>
      </c>
      <c r="Y173" s="28">
        <v>0</v>
      </c>
      <c r="Z173" s="32">
        <v>2953</v>
      </c>
    </row>
    <row r="174" spans="23:26" ht="17">
      <c r="W174" s="28" t="s">
        <v>353</v>
      </c>
      <c r="X174" s="32">
        <v>1592</v>
      </c>
      <c r="Y174" s="28">
        <v>0</v>
      </c>
      <c r="Z174" s="32">
        <v>1592</v>
      </c>
    </row>
    <row r="175" spans="23:26" ht="17">
      <c r="W175" s="28" t="s">
        <v>354</v>
      </c>
      <c r="X175" s="32">
        <v>1252</v>
      </c>
      <c r="Y175" s="28">
        <v>0</v>
      </c>
      <c r="Z175" s="32">
        <v>1252</v>
      </c>
    </row>
    <row r="176" spans="23:26" ht="17">
      <c r="W176" s="28" t="s">
        <v>355</v>
      </c>
      <c r="X176" s="32">
        <v>1251</v>
      </c>
      <c r="Y176" s="28">
        <v>0</v>
      </c>
      <c r="Z176" s="32">
        <v>1251</v>
      </c>
    </row>
    <row r="177" spans="23:26" ht="17">
      <c r="W177" s="28" t="s">
        <v>356</v>
      </c>
      <c r="X177" s="28">
        <v>860</v>
      </c>
      <c r="Y177" s="28">
        <v>0</v>
      </c>
      <c r="Z177" s="28">
        <v>860</v>
      </c>
    </row>
    <row r="178" spans="23:26" ht="17">
      <c r="W178" s="28" t="s">
        <v>357</v>
      </c>
      <c r="X178" s="28">
        <v>551</v>
      </c>
      <c r="Y178" s="28">
        <v>0</v>
      </c>
      <c r="Z178" s="28">
        <v>551</v>
      </c>
    </row>
    <row r="179" spans="23:26" ht="17">
      <c r="W179" s="28" t="s">
        <v>272</v>
      </c>
      <c r="X179" s="32">
        <v>2217</v>
      </c>
      <c r="Y179" s="28">
        <v>0</v>
      </c>
      <c r="Z179" s="32">
        <v>2217</v>
      </c>
    </row>
    <row r="180" spans="23:26" ht="17">
      <c r="W180" s="29" t="s">
        <v>358</v>
      </c>
      <c r="X180" s="31">
        <v>12345</v>
      </c>
      <c r="Y180" s="28">
        <v>0</v>
      </c>
      <c r="Z180" s="31">
        <v>12345</v>
      </c>
    </row>
    <row r="181" spans="23:26" ht="17">
      <c r="W181" s="28" t="s">
        <v>359</v>
      </c>
      <c r="X181" s="28">
        <v>506</v>
      </c>
      <c r="Y181" s="28">
        <v>0</v>
      </c>
      <c r="Z181" s="28">
        <v>506</v>
      </c>
    </row>
    <row r="182" spans="23:26" ht="17">
      <c r="W182" s="28" t="s">
        <v>360</v>
      </c>
      <c r="X182" s="32">
        <v>1016</v>
      </c>
      <c r="Y182" s="28">
        <v>0</v>
      </c>
      <c r="Z182" s="32">
        <v>1016</v>
      </c>
    </row>
    <row r="183" spans="23:26" ht="17">
      <c r="W183" s="28" t="s">
        <v>361</v>
      </c>
      <c r="X183" s="28">
        <v>836</v>
      </c>
      <c r="Y183" s="28">
        <v>0</v>
      </c>
      <c r="Z183" s="28">
        <v>836</v>
      </c>
    </row>
    <row r="184" spans="23:26" ht="17">
      <c r="W184" s="28" t="s">
        <v>362</v>
      </c>
      <c r="X184" s="32">
        <v>1242</v>
      </c>
      <c r="Y184" s="28">
        <v>0</v>
      </c>
      <c r="Z184" s="32">
        <v>1242</v>
      </c>
    </row>
    <row r="185" spans="23:26" ht="17">
      <c r="W185" s="28" t="s">
        <v>203</v>
      </c>
      <c r="X185" s="32">
        <v>2520</v>
      </c>
      <c r="Y185" s="28">
        <v>0</v>
      </c>
      <c r="Z185" s="32">
        <v>2520</v>
      </c>
    </row>
    <row r="186" spans="23:26" ht="17">
      <c r="W186" s="28" t="s">
        <v>363</v>
      </c>
      <c r="X186" s="32">
        <v>1169</v>
      </c>
      <c r="Y186" s="28">
        <v>0</v>
      </c>
      <c r="Z186" s="32">
        <v>1169</v>
      </c>
    </row>
    <row r="187" spans="23:26" ht="17">
      <c r="W187" s="28" t="s">
        <v>364</v>
      </c>
      <c r="X187" s="28">
        <v>859</v>
      </c>
      <c r="Y187" s="28">
        <v>0</v>
      </c>
      <c r="Z187" s="28">
        <v>859</v>
      </c>
    </row>
    <row r="188" spans="23:26" ht="17">
      <c r="W188" s="28" t="s">
        <v>365</v>
      </c>
      <c r="X188" s="32">
        <v>2341</v>
      </c>
      <c r="Y188" s="28">
        <v>0</v>
      </c>
      <c r="Z188" s="32">
        <v>2341</v>
      </c>
    </row>
    <row r="189" spans="23:26" ht="17">
      <c r="W189" s="28" t="s">
        <v>366</v>
      </c>
      <c r="X189" s="28">
        <v>945</v>
      </c>
      <c r="Y189" s="28">
        <v>0</v>
      </c>
      <c r="Z189" s="28">
        <v>945</v>
      </c>
    </row>
    <row r="190" spans="23:26" ht="17">
      <c r="W190" s="28" t="s">
        <v>367</v>
      </c>
      <c r="X190" s="28">
        <v>911</v>
      </c>
      <c r="Y190" s="28">
        <v>0</v>
      </c>
      <c r="Z190" s="28">
        <v>911</v>
      </c>
    </row>
    <row r="191" spans="23:26" ht="17">
      <c r="W191" s="29" t="s">
        <v>368</v>
      </c>
      <c r="X191" s="31">
        <v>37994</v>
      </c>
      <c r="Y191" s="31">
        <v>7269</v>
      </c>
      <c r="Z191" s="31">
        <v>30725</v>
      </c>
    </row>
    <row r="192" spans="23:26" ht="17">
      <c r="W192" s="28" t="s">
        <v>369</v>
      </c>
      <c r="X192" s="32">
        <v>7476</v>
      </c>
      <c r="Y192" s="32">
        <v>7269</v>
      </c>
      <c r="Z192" s="28">
        <v>207</v>
      </c>
    </row>
    <row r="193" spans="23:26" ht="17">
      <c r="W193" s="28" t="s">
        <v>370</v>
      </c>
      <c r="X193" s="32">
        <v>7269</v>
      </c>
      <c r="Y193" s="32">
        <v>7269</v>
      </c>
      <c r="Z193" s="28">
        <v>0</v>
      </c>
    </row>
    <row r="194" spans="23:26" ht="17">
      <c r="W194" s="28" t="s">
        <v>371</v>
      </c>
      <c r="X194" s="32">
        <v>1142</v>
      </c>
      <c r="Y194" s="28">
        <v>0</v>
      </c>
      <c r="Z194" s="32">
        <v>1142</v>
      </c>
    </row>
    <row r="195" spans="23:26" ht="17">
      <c r="W195" s="28" t="s">
        <v>372</v>
      </c>
      <c r="X195" s="32">
        <v>2532</v>
      </c>
      <c r="Y195" s="28">
        <v>0</v>
      </c>
      <c r="Z195" s="32">
        <v>2532</v>
      </c>
    </row>
    <row r="196" spans="23:26" ht="17">
      <c r="W196" s="28" t="s">
        <v>373</v>
      </c>
      <c r="X196" s="32">
        <v>1494</v>
      </c>
      <c r="Y196" s="28">
        <v>0</v>
      </c>
      <c r="Z196" s="32">
        <v>1494</v>
      </c>
    </row>
    <row r="197" spans="23:26" ht="17">
      <c r="W197" s="28" t="s">
        <v>374</v>
      </c>
      <c r="X197" s="32">
        <v>3946</v>
      </c>
      <c r="Y197" s="28">
        <v>0</v>
      </c>
      <c r="Z197" s="32">
        <v>3946</v>
      </c>
    </row>
    <row r="198" spans="23:26" ht="17">
      <c r="W198" s="28" t="s">
        <v>375</v>
      </c>
      <c r="X198" s="32">
        <v>4858</v>
      </c>
      <c r="Y198" s="28">
        <v>0</v>
      </c>
      <c r="Z198" s="32">
        <v>4858</v>
      </c>
    </row>
    <row r="199" spans="23:26" ht="17">
      <c r="W199" s="28" t="s">
        <v>376</v>
      </c>
      <c r="X199" s="28">
        <v>863</v>
      </c>
      <c r="Y199" s="28">
        <v>0</v>
      </c>
      <c r="Z199" s="28">
        <v>863</v>
      </c>
    </row>
    <row r="200" spans="23:26" ht="17">
      <c r="W200" s="28" t="s">
        <v>377</v>
      </c>
      <c r="X200" s="32">
        <v>1387</v>
      </c>
      <c r="Y200" s="28">
        <v>0</v>
      </c>
      <c r="Z200" s="32">
        <v>1387</v>
      </c>
    </row>
    <row r="201" spans="23:26" ht="17">
      <c r="W201" s="28" t="s">
        <v>378</v>
      </c>
      <c r="X201" s="32">
        <v>3802</v>
      </c>
      <c r="Y201" s="28">
        <v>0</v>
      </c>
      <c r="Z201" s="32">
        <v>3802</v>
      </c>
    </row>
    <row r="202" spans="23:26" ht="17">
      <c r="W202" s="28" t="s">
        <v>379</v>
      </c>
      <c r="X202" s="28">
        <v>732</v>
      </c>
      <c r="Y202" s="28">
        <v>0</v>
      </c>
      <c r="Z202" s="28">
        <v>732</v>
      </c>
    </row>
    <row r="203" spans="23:26" ht="17">
      <c r="W203" s="28" t="s">
        <v>380</v>
      </c>
      <c r="X203" s="32">
        <v>3407</v>
      </c>
      <c r="Y203" s="28">
        <v>0</v>
      </c>
      <c r="Z203" s="32">
        <v>3407</v>
      </c>
    </row>
    <row r="204" spans="23:26" ht="17">
      <c r="W204" s="28" t="s">
        <v>381</v>
      </c>
      <c r="X204" s="28">
        <v>816</v>
      </c>
      <c r="Y204" s="28">
        <v>0</v>
      </c>
      <c r="Z204" s="28">
        <v>816</v>
      </c>
    </row>
    <row r="205" spans="23:26" ht="17">
      <c r="W205" s="28" t="s">
        <v>382</v>
      </c>
      <c r="X205" s="32">
        <v>1261</v>
      </c>
      <c r="Y205" s="28">
        <v>0</v>
      </c>
      <c r="Z205" s="32">
        <v>1261</v>
      </c>
    </row>
    <row r="206" spans="23:26" ht="17">
      <c r="W206" s="28" t="s">
        <v>237</v>
      </c>
      <c r="X206" s="32">
        <v>2761</v>
      </c>
      <c r="Y206" s="28">
        <v>0</v>
      </c>
      <c r="Z206" s="32">
        <v>2761</v>
      </c>
    </row>
    <row r="207" spans="23:26" ht="17">
      <c r="W207" s="28" t="s">
        <v>383</v>
      </c>
      <c r="X207" s="32">
        <v>1517</v>
      </c>
      <c r="Y207" s="28">
        <v>0</v>
      </c>
      <c r="Z207" s="32">
        <v>1517</v>
      </c>
    </row>
    <row r="208" spans="23:26" ht="17">
      <c r="W208" s="29" t="s">
        <v>384</v>
      </c>
      <c r="X208" s="31">
        <v>14505</v>
      </c>
      <c r="Y208" s="31">
        <v>7948</v>
      </c>
      <c r="Z208" s="31">
        <v>6557</v>
      </c>
    </row>
    <row r="209" spans="23:26" ht="17">
      <c r="W209" s="28" t="s">
        <v>385</v>
      </c>
      <c r="X209" s="32">
        <v>7948</v>
      </c>
      <c r="Y209" s="32">
        <v>7948</v>
      </c>
      <c r="Z209" s="28">
        <v>0</v>
      </c>
    </row>
    <row r="210" spans="23:26" ht="17">
      <c r="W210" s="28" t="s">
        <v>386</v>
      </c>
      <c r="X210" s="32">
        <v>7948</v>
      </c>
      <c r="Y210" s="32">
        <v>7948</v>
      </c>
      <c r="Z210" s="28">
        <v>0</v>
      </c>
    </row>
    <row r="211" spans="23:26" ht="17">
      <c r="W211" s="28" t="s">
        <v>387</v>
      </c>
      <c r="X211" s="28">
        <v>893</v>
      </c>
      <c r="Y211" s="28">
        <v>0</v>
      </c>
      <c r="Z211" s="28">
        <v>893</v>
      </c>
    </row>
    <row r="212" spans="23:26" ht="17">
      <c r="W212" s="28" t="s">
        <v>388</v>
      </c>
      <c r="X212" s="32">
        <v>1003</v>
      </c>
      <c r="Y212" s="28">
        <v>0</v>
      </c>
      <c r="Z212" s="32">
        <v>1003</v>
      </c>
    </row>
    <row r="213" spans="23:26" ht="17">
      <c r="W213" s="28" t="s">
        <v>389</v>
      </c>
      <c r="X213" s="28">
        <v>871</v>
      </c>
      <c r="Y213" s="28">
        <v>0</v>
      </c>
      <c r="Z213" s="28">
        <v>871</v>
      </c>
    </row>
    <row r="214" spans="23:26" ht="17">
      <c r="W214" s="28" t="s">
        <v>390</v>
      </c>
      <c r="X214" s="32">
        <v>1043</v>
      </c>
      <c r="Y214" s="28">
        <v>0</v>
      </c>
      <c r="Z214" s="32">
        <v>1043</v>
      </c>
    </row>
    <row r="215" spans="23:26" ht="17">
      <c r="W215" s="28" t="s">
        <v>391</v>
      </c>
      <c r="X215" s="28">
        <v>947</v>
      </c>
      <c r="Y215" s="28">
        <v>0</v>
      </c>
      <c r="Z215" s="28">
        <v>947</v>
      </c>
    </row>
    <row r="216" spans="23:26" ht="17">
      <c r="W216" s="28" t="s">
        <v>392</v>
      </c>
      <c r="X216" s="32">
        <v>1020</v>
      </c>
      <c r="Y216" s="28">
        <v>0</v>
      </c>
      <c r="Z216" s="32">
        <v>1020</v>
      </c>
    </row>
    <row r="217" spans="23:26" ht="17">
      <c r="W217" s="28" t="s">
        <v>393</v>
      </c>
      <c r="X217" s="28">
        <v>780</v>
      </c>
      <c r="Y217" s="28">
        <v>0</v>
      </c>
      <c r="Z217" s="28">
        <v>780</v>
      </c>
    </row>
    <row r="218" spans="23:26" ht="17">
      <c r="W218" s="29" t="s">
        <v>394</v>
      </c>
      <c r="X218" s="31">
        <v>42180</v>
      </c>
      <c r="Y218" s="31">
        <v>18930</v>
      </c>
      <c r="Z218" s="31">
        <v>23250</v>
      </c>
    </row>
    <row r="219" spans="23:26" ht="17">
      <c r="W219" s="28" t="s">
        <v>395</v>
      </c>
      <c r="X219" s="32">
        <v>19341</v>
      </c>
      <c r="Y219" s="32">
        <v>18930</v>
      </c>
      <c r="Z219" s="28">
        <v>411</v>
      </c>
    </row>
    <row r="220" spans="23:26" ht="17">
      <c r="W220" s="28" t="s">
        <v>396</v>
      </c>
      <c r="X220" s="32">
        <v>18930</v>
      </c>
      <c r="Y220" s="32">
        <v>18930</v>
      </c>
      <c r="Z220" s="28">
        <v>0</v>
      </c>
    </row>
    <row r="221" spans="23:26" ht="17">
      <c r="W221" s="28" t="s">
        <v>222</v>
      </c>
      <c r="X221" s="32">
        <v>2419</v>
      </c>
      <c r="Y221" s="28">
        <v>0</v>
      </c>
      <c r="Z221" s="32">
        <v>2419</v>
      </c>
    </row>
    <row r="222" spans="23:26" ht="17">
      <c r="W222" s="28" t="s">
        <v>397</v>
      </c>
      <c r="X222" s="28">
        <v>967</v>
      </c>
      <c r="Y222" s="28">
        <v>0</v>
      </c>
      <c r="Z222" s="28">
        <v>967</v>
      </c>
    </row>
    <row r="223" spans="23:26" ht="17">
      <c r="W223" s="28" t="s">
        <v>398</v>
      </c>
      <c r="X223" s="32">
        <v>1143</v>
      </c>
      <c r="Y223" s="28">
        <v>0</v>
      </c>
      <c r="Z223" s="32">
        <v>1143</v>
      </c>
    </row>
    <row r="224" spans="23:26" ht="17">
      <c r="W224" s="28" t="s">
        <v>399</v>
      </c>
      <c r="X224" s="28">
        <v>712</v>
      </c>
      <c r="Y224" s="28">
        <v>0</v>
      </c>
      <c r="Z224" s="28">
        <v>712</v>
      </c>
    </row>
    <row r="225" spans="23:26" ht="17">
      <c r="W225" s="28" t="s">
        <v>400</v>
      </c>
      <c r="X225" s="28">
        <v>848</v>
      </c>
      <c r="Y225" s="28">
        <v>0</v>
      </c>
      <c r="Z225" s="28">
        <v>848</v>
      </c>
    </row>
    <row r="226" spans="23:26" ht="17">
      <c r="W226" s="28" t="s">
        <v>401</v>
      </c>
      <c r="X226" s="32">
        <v>2847</v>
      </c>
      <c r="Y226" s="28">
        <v>0</v>
      </c>
      <c r="Z226" s="32">
        <v>2847</v>
      </c>
    </row>
    <row r="227" spans="23:26" ht="17">
      <c r="W227" s="28" t="s">
        <v>402</v>
      </c>
      <c r="X227" s="28">
        <v>709</v>
      </c>
      <c r="Y227" s="28">
        <v>0</v>
      </c>
      <c r="Z227" s="28">
        <v>709</v>
      </c>
    </row>
    <row r="228" spans="23:26" ht="17">
      <c r="W228" s="28" t="s">
        <v>285</v>
      </c>
      <c r="X228" s="32">
        <v>1370</v>
      </c>
      <c r="Y228" s="28">
        <v>0</v>
      </c>
      <c r="Z228" s="32">
        <v>1370</v>
      </c>
    </row>
    <row r="229" spans="23:26" ht="17">
      <c r="W229" s="28" t="s">
        <v>403</v>
      </c>
      <c r="X229" s="32">
        <v>2930</v>
      </c>
      <c r="Y229" s="28">
        <v>0</v>
      </c>
      <c r="Z229" s="32">
        <v>2930</v>
      </c>
    </row>
    <row r="230" spans="23:26" ht="17">
      <c r="W230" s="28" t="s">
        <v>404</v>
      </c>
      <c r="X230" s="28">
        <v>892</v>
      </c>
      <c r="Y230" s="28">
        <v>0</v>
      </c>
      <c r="Z230" s="28">
        <v>892</v>
      </c>
    </row>
    <row r="231" spans="23:26" ht="17">
      <c r="W231" s="28" t="s">
        <v>405</v>
      </c>
      <c r="X231" s="32">
        <v>2373</v>
      </c>
      <c r="Y231" s="28">
        <v>0</v>
      </c>
      <c r="Z231" s="32">
        <v>2373</v>
      </c>
    </row>
    <row r="232" spans="23:26" ht="17">
      <c r="W232" s="28" t="s">
        <v>406</v>
      </c>
      <c r="X232" s="28">
        <v>747</v>
      </c>
      <c r="Y232" s="28">
        <v>0</v>
      </c>
      <c r="Z232" s="28">
        <v>747</v>
      </c>
    </row>
    <row r="233" spans="23:26" ht="17">
      <c r="W233" s="28" t="s">
        <v>407</v>
      </c>
      <c r="X233" s="28">
        <v>732</v>
      </c>
      <c r="Y233" s="28">
        <v>0</v>
      </c>
      <c r="Z233" s="28">
        <v>732</v>
      </c>
    </row>
    <row r="234" spans="23:26" ht="17">
      <c r="W234" s="28" t="s">
        <v>408</v>
      </c>
      <c r="X234" s="28">
        <v>874</v>
      </c>
      <c r="Y234" s="28">
        <v>0</v>
      </c>
      <c r="Z234" s="28">
        <v>874</v>
      </c>
    </row>
    <row r="235" spans="23:26" ht="17">
      <c r="W235" s="28" t="s">
        <v>409</v>
      </c>
      <c r="X235" s="28">
        <v>970</v>
      </c>
      <c r="Y235" s="28">
        <v>0</v>
      </c>
      <c r="Z235" s="28">
        <v>970</v>
      </c>
    </row>
    <row r="236" spans="23:26" ht="17">
      <c r="W236" s="28" t="s">
        <v>410</v>
      </c>
      <c r="X236" s="28">
        <v>817</v>
      </c>
      <c r="Y236" s="28">
        <v>0</v>
      </c>
      <c r="Z236" s="28">
        <v>817</v>
      </c>
    </row>
    <row r="237" spans="23:26" ht="17">
      <c r="W237" s="28" t="s">
        <v>411</v>
      </c>
      <c r="X237" s="32">
        <v>1489</v>
      </c>
      <c r="Y237" s="28">
        <v>0</v>
      </c>
      <c r="Z237" s="32">
        <v>1489</v>
      </c>
    </row>
    <row r="238" spans="23:26" ht="17">
      <c r="W238" s="29" t="s">
        <v>412</v>
      </c>
      <c r="X238" s="31">
        <v>27684</v>
      </c>
      <c r="Y238" s="31">
        <v>9170</v>
      </c>
      <c r="Z238" s="31">
        <v>18514</v>
      </c>
    </row>
    <row r="239" spans="23:26" ht="17">
      <c r="W239" s="28" t="s">
        <v>413</v>
      </c>
      <c r="X239" s="32">
        <v>9731</v>
      </c>
      <c r="Y239" s="32">
        <v>9170</v>
      </c>
      <c r="Z239" s="28">
        <v>561</v>
      </c>
    </row>
    <row r="240" spans="23:26" ht="17">
      <c r="W240" s="28" t="s">
        <v>414</v>
      </c>
      <c r="X240" s="32">
        <v>9170</v>
      </c>
      <c r="Y240" s="32">
        <v>9170</v>
      </c>
      <c r="Z240" s="28">
        <v>0</v>
      </c>
    </row>
    <row r="241" spans="23:26" ht="17">
      <c r="W241" s="28" t="s">
        <v>415</v>
      </c>
      <c r="X241" s="32">
        <v>1875</v>
      </c>
      <c r="Y241" s="28">
        <v>0</v>
      </c>
      <c r="Z241" s="32">
        <v>1875</v>
      </c>
    </row>
    <row r="242" spans="23:26" ht="17">
      <c r="W242" s="28" t="s">
        <v>416</v>
      </c>
      <c r="X242" s="32">
        <v>2028</v>
      </c>
      <c r="Y242" s="28">
        <v>0</v>
      </c>
      <c r="Z242" s="32">
        <v>2028</v>
      </c>
    </row>
    <row r="243" spans="23:26" ht="17">
      <c r="W243" s="28" t="s">
        <v>387</v>
      </c>
      <c r="X243" s="28">
        <v>767</v>
      </c>
      <c r="Y243" s="28">
        <v>0</v>
      </c>
      <c r="Z243" s="28">
        <v>767</v>
      </c>
    </row>
    <row r="244" spans="23:26" ht="17">
      <c r="W244" s="28" t="s">
        <v>417</v>
      </c>
      <c r="X244" s="32">
        <v>1235</v>
      </c>
      <c r="Y244" s="28">
        <v>0</v>
      </c>
      <c r="Z244" s="32">
        <v>1235</v>
      </c>
    </row>
    <row r="245" spans="23:26" ht="17">
      <c r="W245" s="28" t="s">
        <v>377</v>
      </c>
      <c r="X245" s="28">
        <v>747</v>
      </c>
      <c r="Y245" s="28">
        <v>0</v>
      </c>
      <c r="Z245" s="28">
        <v>747</v>
      </c>
    </row>
    <row r="246" spans="23:26" ht="17">
      <c r="W246" s="28" t="s">
        <v>418</v>
      </c>
      <c r="X246" s="32">
        <v>1386</v>
      </c>
      <c r="Y246" s="28">
        <v>0</v>
      </c>
      <c r="Z246" s="32">
        <v>1386</v>
      </c>
    </row>
    <row r="247" spans="23:26" ht="17">
      <c r="W247" s="28" t="s">
        <v>419</v>
      </c>
      <c r="X247" s="28">
        <v>482</v>
      </c>
      <c r="Y247" s="28">
        <v>0</v>
      </c>
      <c r="Z247" s="28">
        <v>482</v>
      </c>
    </row>
    <row r="248" spans="23:26" ht="17">
      <c r="W248" s="28" t="s">
        <v>420</v>
      </c>
      <c r="X248" s="28">
        <v>551</v>
      </c>
      <c r="Y248" s="28">
        <v>0</v>
      </c>
      <c r="Z248" s="28">
        <v>551</v>
      </c>
    </row>
    <row r="249" spans="23:26" ht="17">
      <c r="W249" s="28" t="s">
        <v>421</v>
      </c>
      <c r="X249" s="28">
        <v>267</v>
      </c>
      <c r="Y249" s="28">
        <v>0</v>
      </c>
      <c r="Z249" s="28">
        <v>267</v>
      </c>
    </row>
    <row r="250" spans="23:26" ht="17">
      <c r="W250" s="28" t="s">
        <v>351</v>
      </c>
      <c r="X250" s="28">
        <v>709</v>
      </c>
      <c r="Y250" s="28">
        <v>0</v>
      </c>
      <c r="Z250" s="28">
        <v>709</v>
      </c>
    </row>
    <row r="251" spans="23:26" ht="17">
      <c r="W251" s="28" t="s">
        <v>422</v>
      </c>
      <c r="X251" s="32">
        <v>1542</v>
      </c>
      <c r="Y251" s="28">
        <v>0</v>
      </c>
      <c r="Z251" s="32">
        <v>1542</v>
      </c>
    </row>
    <row r="252" spans="23:26" ht="17">
      <c r="W252" s="28" t="s">
        <v>423</v>
      </c>
      <c r="X252" s="32">
        <v>1301</v>
      </c>
      <c r="Y252" s="28">
        <v>0</v>
      </c>
      <c r="Z252" s="32">
        <v>1301</v>
      </c>
    </row>
    <row r="253" spans="23:26" ht="17">
      <c r="W253" s="28" t="s">
        <v>424</v>
      </c>
      <c r="X253" s="32">
        <v>1597</v>
      </c>
      <c r="Y253" s="28">
        <v>0</v>
      </c>
      <c r="Z253" s="32">
        <v>1597</v>
      </c>
    </row>
    <row r="254" spans="23:26" ht="17">
      <c r="W254" s="28" t="s">
        <v>425</v>
      </c>
      <c r="X254" s="32">
        <v>1162</v>
      </c>
      <c r="Y254" s="28">
        <v>0</v>
      </c>
      <c r="Z254" s="32">
        <v>1162</v>
      </c>
    </row>
    <row r="255" spans="23:26" ht="17">
      <c r="W255" s="28" t="s">
        <v>426</v>
      </c>
      <c r="X255" s="28">
        <v>719</v>
      </c>
      <c r="Y255" s="28">
        <v>0</v>
      </c>
      <c r="Z255" s="28">
        <v>719</v>
      </c>
    </row>
    <row r="256" spans="23:26" ht="17">
      <c r="W256" s="28" t="s">
        <v>427</v>
      </c>
      <c r="X256" s="32">
        <v>1259</v>
      </c>
      <c r="Y256" s="28">
        <v>0</v>
      </c>
      <c r="Z256" s="32">
        <v>1259</v>
      </c>
    </row>
    <row r="257" spans="23:26" ht="17">
      <c r="W257" s="28" t="s">
        <v>428</v>
      </c>
      <c r="X257" s="28">
        <v>326</v>
      </c>
      <c r="Y257" s="28">
        <v>0</v>
      </c>
      <c r="Z257" s="28">
        <v>326</v>
      </c>
    </row>
    <row r="258" spans="23:26" ht="17">
      <c r="W258" s="29" t="s">
        <v>429</v>
      </c>
      <c r="X258" s="31">
        <v>34842</v>
      </c>
      <c r="Y258" s="31">
        <v>19395</v>
      </c>
      <c r="Z258" s="31">
        <v>15447</v>
      </c>
    </row>
    <row r="259" spans="23:26" ht="17">
      <c r="W259" s="28" t="s">
        <v>430</v>
      </c>
      <c r="X259" s="32">
        <v>11905</v>
      </c>
      <c r="Y259" s="32">
        <v>10418</v>
      </c>
      <c r="Z259" s="32">
        <v>1487</v>
      </c>
    </row>
    <row r="260" spans="23:26" ht="17">
      <c r="W260" s="28" t="s">
        <v>431</v>
      </c>
      <c r="X260" s="32">
        <v>10418</v>
      </c>
      <c r="Y260" s="32">
        <v>10418</v>
      </c>
      <c r="Z260" s="28">
        <v>0</v>
      </c>
    </row>
    <row r="261" spans="23:26" ht="17">
      <c r="W261" s="28" t="s">
        <v>432</v>
      </c>
      <c r="X261" s="32">
        <v>9326</v>
      </c>
      <c r="Y261" s="32">
        <v>8977</v>
      </c>
      <c r="Z261" s="28">
        <v>349</v>
      </c>
    </row>
    <row r="262" spans="23:26" ht="17">
      <c r="W262" s="28" t="s">
        <v>433</v>
      </c>
      <c r="X262" s="32">
        <v>8977</v>
      </c>
      <c r="Y262" s="32">
        <v>8977</v>
      </c>
      <c r="Z262" s="28">
        <v>0</v>
      </c>
    </row>
    <row r="263" spans="23:26" ht="17">
      <c r="W263" s="28" t="s">
        <v>434</v>
      </c>
      <c r="X263" s="32">
        <v>2017</v>
      </c>
      <c r="Y263" s="28">
        <v>0</v>
      </c>
      <c r="Z263" s="32">
        <v>2017</v>
      </c>
    </row>
    <row r="264" spans="23:26" ht="17">
      <c r="W264" s="28" t="s">
        <v>435</v>
      </c>
      <c r="X264" s="28">
        <v>528</v>
      </c>
      <c r="Y264" s="28">
        <v>0</v>
      </c>
      <c r="Z264" s="28">
        <v>528</v>
      </c>
    </row>
    <row r="265" spans="23:26" ht="17">
      <c r="W265" s="28" t="s">
        <v>436</v>
      </c>
      <c r="X265" s="32">
        <v>1920</v>
      </c>
      <c r="Y265" s="28">
        <v>0</v>
      </c>
      <c r="Z265" s="32">
        <v>1920</v>
      </c>
    </row>
    <row r="266" spans="23:26" ht="17">
      <c r="W266" s="28" t="s">
        <v>437</v>
      </c>
      <c r="X266" s="28">
        <v>952</v>
      </c>
      <c r="Y266" s="28">
        <v>0</v>
      </c>
      <c r="Z266" s="28">
        <v>952</v>
      </c>
    </row>
    <row r="267" spans="23:26" ht="17">
      <c r="W267" s="28" t="s">
        <v>438</v>
      </c>
      <c r="X267" s="32">
        <v>1551</v>
      </c>
      <c r="Y267" s="28">
        <v>0</v>
      </c>
      <c r="Z267" s="32">
        <v>1551</v>
      </c>
    </row>
    <row r="268" spans="23:26" ht="17">
      <c r="W268" s="28" t="s">
        <v>439</v>
      </c>
      <c r="X268" s="28">
        <v>724</v>
      </c>
      <c r="Y268" s="28">
        <v>0</v>
      </c>
      <c r="Z268" s="28">
        <v>724</v>
      </c>
    </row>
    <row r="269" spans="23:26" ht="17">
      <c r="W269" s="28" t="s">
        <v>440</v>
      </c>
      <c r="X269" s="32">
        <v>1682</v>
      </c>
      <c r="Y269" s="28">
        <v>0</v>
      </c>
      <c r="Z269" s="32">
        <v>1682</v>
      </c>
    </row>
    <row r="270" spans="23:26" ht="17">
      <c r="W270" s="28" t="s">
        <v>441</v>
      </c>
      <c r="X270" s="32">
        <v>1031</v>
      </c>
      <c r="Y270" s="28">
        <v>0</v>
      </c>
      <c r="Z270" s="32">
        <v>1031</v>
      </c>
    </row>
    <row r="271" spans="23:26" ht="17">
      <c r="W271" s="28" t="s">
        <v>442</v>
      </c>
      <c r="X271" s="32">
        <v>1191</v>
      </c>
      <c r="Y271" s="28">
        <v>0</v>
      </c>
      <c r="Z271" s="32">
        <v>1191</v>
      </c>
    </row>
    <row r="272" spans="23:26" ht="17">
      <c r="W272" s="28" t="s">
        <v>443</v>
      </c>
      <c r="X272" s="32">
        <v>1092</v>
      </c>
      <c r="Y272" s="28">
        <v>0</v>
      </c>
      <c r="Z272" s="32">
        <v>1092</v>
      </c>
    </row>
    <row r="273" spans="23:26" ht="17">
      <c r="W273" s="28" t="s">
        <v>444</v>
      </c>
      <c r="X273" s="28">
        <v>923</v>
      </c>
      <c r="Y273" s="28">
        <v>0</v>
      </c>
      <c r="Z273" s="28">
        <v>923</v>
      </c>
    </row>
    <row r="274" spans="23:26" ht="17">
      <c r="W274" s="29" t="s">
        <v>445</v>
      </c>
      <c r="X274" s="31">
        <v>23786</v>
      </c>
      <c r="Y274" s="31">
        <v>10646</v>
      </c>
      <c r="Z274" s="31">
        <v>13140</v>
      </c>
    </row>
    <row r="275" spans="23:26" ht="17">
      <c r="W275" s="28" t="s">
        <v>446</v>
      </c>
      <c r="X275" s="32">
        <v>11195</v>
      </c>
      <c r="Y275" s="32">
        <v>10646</v>
      </c>
      <c r="Z275" s="28">
        <v>549</v>
      </c>
    </row>
    <row r="276" spans="23:26" ht="17">
      <c r="W276" s="28" t="s">
        <v>447</v>
      </c>
      <c r="X276" s="32">
        <v>10646</v>
      </c>
      <c r="Y276" s="32">
        <v>10646</v>
      </c>
      <c r="Z276" s="28">
        <v>0</v>
      </c>
    </row>
    <row r="277" spans="23:26" ht="17">
      <c r="W277" s="28" t="s">
        <v>448</v>
      </c>
      <c r="X277" s="32">
        <v>1692</v>
      </c>
      <c r="Y277" s="28">
        <v>0</v>
      </c>
      <c r="Z277" s="32">
        <v>1692</v>
      </c>
    </row>
    <row r="278" spans="23:26" ht="17">
      <c r="W278" s="28" t="s">
        <v>449</v>
      </c>
      <c r="X278" s="32">
        <v>1212</v>
      </c>
      <c r="Y278" s="28">
        <v>0</v>
      </c>
      <c r="Z278" s="32">
        <v>1212</v>
      </c>
    </row>
    <row r="279" spans="23:26" ht="17">
      <c r="W279" s="28" t="s">
        <v>450</v>
      </c>
      <c r="X279" s="32">
        <v>1212</v>
      </c>
      <c r="Y279" s="28">
        <v>0</v>
      </c>
      <c r="Z279" s="32">
        <v>1212</v>
      </c>
    </row>
    <row r="280" spans="23:26" ht="17">
      <c r="W280" s="28" t="s">
        <v>451</v>
      </c>
      <c r="X280" s="28">
        <v>902</v>
      </c>
      <c r="Y280" s="28">
        <v>0</v>
      </c>
      <c r="Z280" s="28">
        <v>902</v>
      </c>
    </row>
    <row r="281" spans="23:26" ht="17">
      <c r="W281" s="28" t="s">
        <v>452</v>
      </c>
      <c r="X281" s="28">
        <v>489</v>
      </c>
      <c r="Y281" s="28">
        <v>0</v>
      </c>
      <c r="Z281" s="28">
        <v>489</v>
      </c>
    </row>
    <row r="282" spans="23:26" ht="17">
      <c r="W282" s="28" t="s">
        <v>453</v>
      </c>
      <c r="X282" s="32">
        <v>1707</v>
      </c>
      <c r="Y282" s="28">
        <v>0</v>
      </c>
      <c r="Z282" s="32">
        <v>1707</v>
      </c>
    </row>
    <row r="283" spans="23:26" ht="17">
      <c r="W283" s="28" t="s">
        <v>454</v>
      </c>
      <c r="X283" s="32">
        <v>1521</v>
      </c>
      <c r="Y283" s="28">
        <v>0</v>
      </c>
      <c r="Z283" s="32">
        <v>1521</v>
      </c>
    </row>
    <row r="284" spans="23:26" ht="17">
      <c r="W284" s="28" t="s">
        <v>455</v>
      </c>
      <c r="X284" s="32">
        <v>1328</v>
      </c>
      <c r="Y284" s="28">
        <v>0</v>
      </c>
      <c r="Z284" s="32">
        <v>1328</v>
      </c>
    </row>
    <row r="285" spans="23:26" ht="17">
      <c r="W285" s="28" t="s">
        <v>456</v>
      </c>
      <c r="X285" s="28">
        <v>801</v>
      </c>
      <c r="Y285" s="28">
        <v>0</v>
      </c>
      <c r="Z285" s="28">
        <v>801</v>
      </c>
    </row>
    <row r="286" spans="23:26" ht="17">
      <c r="W286" s="28" t="s">
        <v>457</v>
      </c>
      <c r="X286" s="28">
        <v>853</v>
      </c>
      <c r="Y286" s="28">
        <v>0</v>
      </c>
      <c r="Z286" s="28">
        <v>853</v>
      </c>
    </row>
    <row r="287" spans="23:26" ht="17">
      <c r="W287" s="28" t="s">
        <v>458</v>
      </c>
      <c r="X287" s="28">
        <v>874</v>
      </c>
      <c r="Y287" s="28">
        <v>0</v>
      </c>
      <c r="Z287" s="28">
        <v>874</v>
      </c>
    </row>
    <row r="288" spans="23:26" ht="17">
      <c r="W288" s="29" t="s">
        <v>459</v>
      </c>
      <c r="X288" s="31">
        <v>31613</v>
      </c>
      <c r="Y288" s="31">
        <v>14900</v>
      </c>
      <c r="Z288" s="31">
        <v>16713</v>
      </c>
    </row>
    <row r="289" spans="23:26" ht="17">
      <c r="W289" s="28" t="s">
        <v>460</v>
      </c>
      <c r="X289" s="32">
        <v>15039</v>
      </c>
      <c r="Y289" s="32">
        <v>14900</v>
      </c>
      <c r="Z289" s="28">
        <v>139</v>
      </c>
    </row>
    <row r="290" spans="23:26" ht="17">
      <c r="W290" s="28" t="s">
        <v>461</v>
      </c>
      <c r="X290" s="32">
        <v>14900</v>
      </c>
      <c r="Y290" s="32">
        <v>14900</v>
      </c>
      <c r="Z290" s="28">
        <v>0</v>
      </c>
    </row>
    <row r="291" spans="23:26" ht="17">
      <c r="W291" s="28" t="s">
        <v>462</v>
      </c>
      <c r="X291" s="28">
        <v>849</v>
      </c>
      <c r="Y291" s="28">
        <v>0</v>
      </c>
      <c r="Z291" s="28">
        <v>849</v>
      </c>
    </row>
    <row r="292" spans="23:26" ht="17">
      <c r="W292" s="28" t="s">
        <v>463</v>
      </c>
      <c r="X292" s="28">
        <v>562</v>
      </c>
      <c r="Y292" s="28">
        <v>0</v>
      </c>
      <c r="Z292" s="28">
        <v>562</v>
      </c>
    </row>
    <row r="293" spans="23:26" ht="17">
      <c r="W293" s="28" t="s">
        <v>464</v>
      </c>
      <c r="X293" s="32">
        <v>1174</v>
      </c>
      <c r="Y293" s="28">
        <v>0</v>
      </c>
      <c r="Z293" s="32">
        <v>1174</v>
      </c>
    </row>
    <row r="294" spans="23:26" ht="17">
      <c r="W294" s="28" t="s">
        <v>465</v>
      </c>
      <c r="X294" s="28">
        <v>855</v>
      </c>
      <c r="Y294" s="28">
        <v>0</v>
      </c>
      <c r="Z294" s="28">
        <v>855</v>
      </c>
    </row>
    <row r="295" spans="23:26" ht="17">
      <c r="W295" s="28" t="s">
        <v>466</v>
      </c>
      <c r="X295" s="32">
        <v>2253</v>
      </c>
      <c r="Y295" s="28">
        <v>0</v>
      </c>
      <c r="Z295" s="32">
        <v>2253</v>
      </c>
    </row>
    <row r="296" spans="23:26" ht="17">
      <c r="W296" s="28" t="s">
        <v>467</v>
      </c>
      <c r="X296" s="32">
        <v>1166</v>
      </c>
      <c r="Y296" s="28">
        <v>0</v>
      </c>
      <c r="Z296" s="32">
        <v>1166</v>
      </c>
    </row>
    <row r="297" spans="23:26" ht="17">
      <c r="W297" s="28" t="s">
        <v>468</v>
      </c>
      <c r="X297" s="28">
        <v>574</v>
      </c>
      <c r="Y297" s="28">
        <v>0</v>
      </c>
      <c r="Z297" s="28">
        <v>574</v>
      </c>
    </row>
    <row r="298" spans="23:26" ht="17">
      <c r="W298" s="28" t="s">
        <v>469</v>
      </c>
      <c r="X298" s="28">
        <v>524</v>
      </c>
      <c r="Y298" s="28">
        <v>0</v>
      </c>
      <c r="Z298" s="28">
        <v>524</v>
      </c>
    </row>
    <row r="299" spans="23:26" ht="17">
      <c r="W299" s="28" t="s">
        <v>470</v>
      </c>
      <c r="X299" s="32">
        <v>1284</v>
      </c>
      <c r="Y299" s="28">
        <v>0</v>
      </c>
      <c r="Z299" s="32">
        <v>1284</v>
      </c>
    </row>
    <row r="300" spans="23:26" ht="17">
      <c r="W300" s="28" t="s">
        <v>471</v>
      </c>
      <c r="X300" s="28">
        <v>638</v>
      </c>
      <c r="Y300" s="28">
        <v>0</v>
      </c>
      <c r="Z300" s="28">
        <v>638</v>
      </c>
    </row>
    <row r="301" spans="23:26" ht="17">
      <c r="W301" s="28" t="s">
        <v>472</v>
      </c>
      <c r="X301" s="28">
        <v>935</v>
      </c>
      <c r="Y301" s="28">
        <v>0</v>
      </c>
      <c r="Z301" s="28">
        <v>935</v>
      </c>
    </row>
    <row r="302" spans="23:26" ht="17">
      <c r="W302" s="28" t="s">
        <v>473</v>
      </c>
      <c r="X302" s="32">
        <v>1356</v>
      </c>
      <c r="Y302" s="28">
        <v>0</v>
      </c>
      <c r="Z302" s="32">
        <v>1356</v>
      </c>
    </row>
    <row r="303" spans="23:26" ht="17">
      <c r="W303" s="28" t="s">
        <v>474</v>
      </c>
      <c r="X303" s="32">
        <v>1176</v>
      </c>
      <c r="Y303" s="28">
        <v>0</v>
      </c>
      <c r="Z303" s="32">
        <v>1176</v>
      </c>
    </row>
    <row r="304" spans="23:26" ht="17">
      <c r="W304" s="28" t="s">
        <v>475</v>
      </c>
      <c r="X304" s="32">
        <v>1270</v>
      </c>
      <c r="Y304" s="28">
        <v>0</v>
      </c>
      <c r="Z304" s="32">
        <v>1270</v>
      </c>
    </row>
    <row r="305" spans="23:26" ht="17">
      <c r="W305" s="28" t="s">
        <v>476</v>
      </c>
      <c r="X305" s="32">
        <v>1958</v>
      </c>
      <c r="Y305" s="28">
        <v>0</v>
      </c>
      <c r="Z305" s="32">
        <v>1958</v>
      </c>
    </row>
    <row r="306" spans="23:26" ht="17">
      <c r="W306" s="29" t="s">
        <v>477</v>
      </c>
      <c r="X306" s="31">
        <v>91123</v>
      </c>
      <c r="Y306" s="31">
        <v>49221</v>
      </c>
      <c r="Z306" s="31">
        <v>41902</v>
      </c>
    </row>
    <row r="307" spans="23:26" ht="17">
      <c r="W307" s="28" t="s">
        <v>478</v>
      </c>
      <c r="X307" s="32">
        <v>43331</v>
      </c>
      <c r="Y307" s="32">
        <v>43331</v>
      </c>
      <c r="Z307" s="28">
        <v>0</v>
      </c>
    </row>
    <row r="308" spans="23:26" ht="17">
      <c r="W308" s="28" t="s">
        <v>479</v>
      </c>
      <c r="X308" s="32">
        <v>43331</v>
      </c>
      <c r="Y308" s="32">
        <v>43331</v>
      </c>
      <c r="Z308" s="28">
        <v>0</v>
      </c>
    </row>
    <row r="309" spans="23:26" ht="17">
      <c r="W309" s="28" t="s">
        <v>480</v>
      </c>
      <c r="X309" s="32">
        <v>1212</v>
      </c>
      <c r="Y309" s="28">
        <v>0</v>
      </c>
      <c r="Z309" s="32">
        <v>1212</v>
      </c>
    </row>
    <row r="310" spans="23:26" ht="17">
      <c r="W310" s="28" t="s">
        <v>246</v>
      </c>
      <c r="X310" s="32">
        <v>3052</v>
      </c>
      <c r="Y310" s="28">
        <v>0</v>
      </c>
      <c r="Z310" s="32">
        <v>3052</v>
      </c>
    </row>
    <row r="311" spans="23:26" ht="17">
      <c r="W311" s="28" t="s">
        <v>481</v>
      </c>
      <c r="X311" s="32">
        <v>2126</v>
      </c>
      <c r="Y311" s="28">
        <v>0</v>
      </c>
      <c r="Z311" s="32">
        <v>2126</v>
      </c>
    </row>
    <row r="312" spans="23:26" ht="17">
      <c r="W312" s="28" t="s">
        <v>482</v>
      </c>
      <c r="X312" s="32">
        <v>1884</v>
      </c>
      <c r="Y312" s="28">
        <v>0</v>
      </c>
      <c r="Z312" s="32">
        <v>1884</v>
      </c>
    </row>
    <row r="313" spans="23:26" ht="17">
      <c r="W313" s="28" t="s">
        <v>483</v>
      </c>
      <c r="X313" s="32">
        <v>2932</v>
      </c>
      <c r="Y313" s="28">
        <v>0</v>
      </c>
      <c r="Z313" s="32">
        <v>2932</v>
      </c>
    </row>
    <row r="314" spans="23:26" ht="17">
      <c r="W314" s="28" t="s">
        <v>324</v>
      </c>
      <c r="X314" s="32">
        <v>7371</v>
      </c>
      <c r="Y314" s="28">
        <v>0</v>
      </c>
      <c r="Z314" s="32">
        <v>7371</v>
      </c>
    </row>
    <row r="315" spans="23:26" ht="17">
      <c r="W315" s="28" t="s">
        <v>388</v>
      </c>
      <c r="X315" s="32">
        <v>2597</v>
      </c>
      <c r="Y315" s="28">
        <v>0</v>
      </c>
      <c r="Z315" s="32">
        <v>2597</v>
      </c>
    </row>
    <row r="316" spans="23:26" ht="17">
      <c r="W316" s="28" t="s">
        <v>484</v>
      </c>
      <c r="X316" s="32">
        <v>4060</v>
      </c>
      <c r="Y316" s="28">
        <v>0</v>
      </c>
      <c r="Z316" s="32">
        <v>4060</v>
      </c>
    </row>
    <row r="317" spans="23:26" ht="17">
      <c r="W317" s="28" t="s">
        <v>485</v>
      </c>
      <c r="X317" s="32">
        <v>2299</v>
      </c>
      <c r="Y317" s="28">
        <v>0</v>
      </c>
      <c r="Z317" s="32">
        <v>2299</v>
      </c>
    </row>
    <row r="318" spans="23:26" ht="17">
      <c r="W318" s="28" t="s">
        <v>486</v>
      </c>
      <c r="X318" s="32">
        <v>7137</v>
      </c>
      <c r="Y318" s="32">
        <v>5890</v>
      </c>
      <c r="Z318" s="32">
        <v>1247</v>
      </c>
    </row>
    <row r="319" spans="23:26" ht="17">
      <c r="W319" s="28" t="s">
        <v>487</v>
      </c>
      <c r="X319" s="32">
        <v>5890</v>
      </c>
      <c r="Y319" s="32">
        <v>5890</v>
      </c>
      <c r="Z319" s="28">
        <v>0</v>
      </c>
    </row>
    <row r="320" spans="23:26" ht="17">
      <c r="W320" s="28" t="s">
        <v>488</v>
      </c>
      <c r="X320" s="32">
        <v>1937</v>
      </c>
      <c r="Y320" s="28">
        <v>0</v>
      </c>
      <c r="Z320" s="32">
        <v>1937</v>
      </c>
    </row>
    <row r="321" spans="23:26" ht="17">
      <c r="W321" s="28" t="s">
        <v>489</v>
      </c>
      <c r="X321" s="32">
        <v>6087</v>
      </c>
      <c r="Y321" s="28">
        <v>0</v>
      </c>
      <c r="Z321" s="32">
        <v>6087</v>
      </c>
    </row>
    <row r="322" spans="23:26" ht="17">
      <c r="W322" s="28" t="s">
        <v>490</v>
      </c>
      <c r="X322" s="32">
        <v>1733</v>
      </c>
      <c r="Y322" s="28">
        <v>0</v>
      </c>
      <c r="Z322" s="32">
        <v>1733</v>
      </c>
    </row>
    <row r="323" spans="23:26" ht="17">
      <c r="W323" s="28" t="s">
        <v>491</v>
      </c>
      <c r="X323" s="32">
        <v>3365</v>
      </c>
      <c r="Y323" s="28">
        <v>0</v>
      </c>
      <c r="Z323" s="32">
        <v>3365</v>
      </c>
    </row>
    <row r="324" spans="23:26" ht="17">
      <c r="W324" s="29" t="s">
        <v>492</v>
      </c>
      <c r="X324" s="31">
        <v>57432</v>
      </c>
      <c r="Y324" s="31">
        <v>35044</v>
      </c>
      <c r="Z324" s="31">
        <v>22388</v>
      </c>
    </row>
    <row r="325" spans="23:26" ht="17">
      <c r="W325" s="28" t="s">
        <v>493</v>
      </c>
      <c r="X325" s="32">
        <v>24570</v>
      </c>
      <c r="Y325" s="32">
        <v>24185</v>
      </c>
      <c r="Z325" s="28">
        <v>385</v>
      </c>
    </row>
    <row r="326" spans="23:26" ht="17">
      <c r="W326" s="28" t="s">
        <v>494</v>
      </c>
      <c r="X326" s="32">
        <v>24185</v>
      </c>
      <c r="Y326" s="32">
        <v>24185</v>
      </c>
      <c r="Z326" s="28">
        <v>0</v>
      </c>
    </row>
    <row r="327" spans="23:26" ht="17">
      <c r="W327" s="28" t="s">
        <v>495</v>
      </c>
      <c r="X327" s="32">
        <v>8089</v>
      </c>
      <c r="Y327" s="32">
        <v>7983</v>
      </c>
      <c r="Z327" s="28">
        <v>106</v>
      </c>
    </row>
    <row r="328" spans="23:26" ht="17">
      <c r="W328" s="28" t="s">
        <v>496</v>
      </c>
      <c r="X328" s="32">
        <v>7983</v>
      </c>
      <c r="Y328" s="32">
        <v>7983</v>
      </c>
      <c r="Z328" s="28">
        <v>0</v>
      </c>
    </row>
    <row r="329" spans="23:26" ht="17">
      <c r="W329" s="28" t="s">
        <v>497</v>
      </c>
      <c r="X329" s="32">
        <v>2876</v>
      </c>
      <c r="Y329" s="32">
        <v>2876</v>
      </c>
      <c r="Z329" s="28">
        <v>0</v>
      </c>
    </row>
    <row r="330" spans="23:26" ht="17">
      <c r="W330" s="28" t="s">
        <v>498</v>
      </c>
      <c r="X330" s="32">
        <v>2876</v>
      </c>
      <c r="Y330" s="32">
        <v>2876</v>
      </c>
      <c r="Z330" s="28">
        <v>0</v>
      </c>
    </row>
    <row r="331" spans="23:26" ht="17">
      <c r="W331" s="28" t="s">
        <v>337</v>
      </c>
      <c r="X331" s="32">
        <v>1504</v>
      </c>
      <c r="Y331" s="28">
        <v>0</v>
      </c>
      <c r="Z331" s="32">
        <v>1504</v>
      </c>
    </row>
    <row r="332" spans="23:26" ht="17">
      <c r="W332" s="28" t="s">
        <v>499</v>
      </c>
      <c r="X332" s="32">
        <v>1317</v>
      </c>
      <c r="Y332" s="28">
        <v>0</v>
      </c>
      <c r="Z332" s="32">
        <v>1317</v>
      </c>
    </row>
    <row r="333" spans="23:26" ht="17">
      <c r="W333" s="28" t="s">
        <v>500</v>
      </c>
      <c r="X333" s="32">
        <v>1578</v>
      </c>
      <c r="Y333" s="28">
        <v>0</v>
      </c>
      <c r="Z333" s="32">
        <v>1578</v>
      </c>
    </row>
    <row r="334" spans="23:26" ht="17">
      <c r="W334" s="28" t="s">
        <v>501</v>
      </c>
      <c r="X334" s="32">
        <v>3614</v>
      </c>
      <c r="Y334" s="28">
        <v>0</v>
      </c>
      <c r="Z334" s="32">
        <v>3614</v>
      </c>
    </row>
    <row r="335" spans="23:26" ht="17">
      <c r="W335" s="28" t="s">
        <v>438</v>
      </c>
      <c r="X335" s="32">
        <v>1090</v>
      </c>
      <c r="Y335" s="28">
        <v>0</v>
      </c>
      <c r="Z335" s="32">
        <v>1090</v>
      </c>
    </row>
    <row r="336" spans="23:26" ht="17">
      <c r="W336" s="28" t="s">
        <v>502</v>
      </c>
      <c r="X336" s="28">
        <v>973</v>
      </c>
      <c r="Y336" s="28">
        <v>0</v>
      </c>
      <c r="Z336" s="28">
        <v>973</v>
      </c>
    </row>
    <row r="337" spans="23:26" ht="17">
      <c r="W337" s="28" t="s">
        <v>503</v>
      </c>
      <c r="X337" s="28">
        <v>946</v>
      </c>
      <c r="Y337" s="28">
        <v>0</v>
      </c>
      <c r="Z337" s="28">
        <v>946</v>
      </c>
    </row>
    <row r="338" spans="23:26" ht="17">
      <c r="W338" s="28" t="s">
        <v>504</v>
      </c>
      <c r="X338" s="28">
        <v>993</v>
      </c>
      <c r="Y338" s="28">
        <v>0</v>
      </c>
      <c r="Z338" s="28">
        <v>993</v>
      </c>
    </row>
    <row r="339" spans="23:26" ht="17">
      <c r="W339" s="28" t="s">
        <v>505</v>
      </c>
      <c r="X339" s="32">
        <v>2859</v>
      </c>
      <c r="Y339" s="28">
        <v>0</v>
      </c>
      <c r="Z339" s="32">
        <v>2859</v>
      </c>
    </row>
    <row r="340" spans="23:26" ht="17">
      <c r="W340" s="28" t="s">
        <v>506</v>
      </c>
      <c r="X340" s="32">
        <v>1129</v>
      </c>
      <c r="Y340" s="28">
        <v>0</v>
      </c>
      <c r="Z340" s="32">
        <v>1129</v>
      </c>
    </row>
    <row r="341" spans="23:26" ht="17">
      <c r="W341" s="28" t="s">
        <v>507</v>
      </c>
      <c r="X341" s="28">
        <v>369</v>
      </c>
      <c r="Y341" s="28">
        <v>0</v>
      </c>
      <c r="Z341" s="28">
        <v>369</v>
      </c>
    </row>
    <row r="342" spans="23:26" ht="17">
      <c r="W342" s="28" t="s">
        <v>318</v>
      </c>
      <c r="X342" s="28">
        <v>737</v>
      </c>
      <c r="Y342" s="28">
        <v>0</v>
      </c>
      <c r="Z342" s="28">
        <v>737</v>
      </c>
    </row>
    <row r="343" spans="23:26" ht="17">
      <c r="W343" s="28" t="s">
        <v>237</v>
      </c>
      <c r="X343" s="32">
        <v>2126</v>
      </c>
      <c r="Y343" s="28">
        <v>0</v>
      </c>
      <c r="Z343" s="32">
        <v>2126</v>
      </c>
    </row>
    <row r="344" spans="23:26" ht="17">
      <c r="W344" s="28" t="s">
        <v>508</v>
      </c>
      <c r="X344" s="32">
        <v>2662</v>
      </c>
      <c r="Y344" s="28">
        <v>0</v>
      </c>
      <c r="Z344" s="32">
        <v>2662</v>
      </c>
    </row>
  </sheetData>
  <sortState xmlns:xlrd2="http://schemas.microsoft.com/office/spreadsheetml/2017/richdata2" ref="AS41:AT60">
    <sortCondition ref="AT41:AT60"/>
  </sortState>
  <mergeCells count="2">
    <mergeCell ref="P29:T29"/>
    <mergeCell ref="P38:T38"/>
  </mergeCells>
  <hyperlinks>
    <hyperlink ref="W2" r:id="rId1" xr:uid="{999C3D67-EA47-7B4F-9246-EA348A40C39A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Лист3</vt:lpstr>
      <vt:lpstr>разделение районов по стабильно</vt:lpstr>
      <vt:lpstr>разделение районов по Кэс и Кан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Евдокимова</dc:creator>
  <cp:lastModifiedBy>Мария Евдокимова</cp:lastModifiedBy>
  <dcterms:created xsi:type="dcterms:W3CDTF">2021-02-25T07:14:38Z</dcterms:created>
  <dcterms:modified xsi:type="dcterms:W3CDTF">2021-09-29T14:20:43Z</dcterms:modified>
</cp:coreProperties>
</file>